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30" windowHeight="4710" tabRatio="793" activeTab="0"/>
  </bookViews>
  <sheets>
    <sheet name="Vysledky 2007" sheetId="1" r:id="rId1"/>
    <sheet name="Startovní listina" sheetId="2" r:id="rId2"/>
    <sheet name="Kluci" sheetId="3" r:id="rId3"/>
    <sheet name="Holky" sheetId="4" r:id="rId4"/>
    <sheet name="TR" sheetId="5" r:id="rId5"/>
  </sheets>
  <definedNames>
    <definedName name="HTML_CodePage" hidden="1">1250</definedName>
    <definedName name="HTML_Control" hidden="1">{"'Startovn? listina'!$A$1:$K$30"}</definedName>
    <definedName name="HTML_Description" hidden="1">""</definedName>
    <definedName name="HTML_Email" hidden="1">"ttiimm@centrum.cz"</definedName>
    <definedName name="HTML_Header" hidden="1">"Startovní listina"</definedName>
    <definedName name="HTML_LastUpdate" hidden="1">"10.3.2004"</definedName>
    <definedName name="HTML_LineAfter" hidden="1">TRUE</definedName>
    <definedName name="HTML_LineBefore" hidden="1">TRUE</definedName>
    <definedName name="HTML_Name" hidden="1">"Lhota Petr"</definedName>
    <definedName name="HTML_OBDlg2" hidden="1">TRUE</definedName>
    <definedName name="HTML_OBDlg4" hidden="1">TRUE</definedName>
    <definedName name="HTML_OS" hidden="1">0</definedName>
    <definedName name="HTML_PathFile" hidden="1">"D:\stranky_pro_internet\pececka_desitka\NEW-Pecky\startovnilistina2004.html"</definedName>
    <definedName name="HTML_Title" hidden="1">"Pecky2004-pokus001"</definedName>
    <definedName name="jmeno">#REF!</definedName>
    <definedName name="Kouba">#REF!</definedName>
    <definedName name="_xlnm.Print_Titles" localSheetId="1">'Startovní listina'!$1:$2</definedName>
    <definedName name="_xlnm.Print_Titles" localSheetId="0">'Vysledky 2007'!$1:$3</definedName>
  </definedNames>
  <calcPr fullCalcOnLoad="1"/>
</workbook>
</file>

<file path=xl/sharedStrings.xml><?xml version="1.0" encoding="utf-8"?>
<sst xmlns="http://schemas.openxmlformats.org/spreadsheetml/2006/main" count="2738" uniqueCount="902">
  <si>
    <t>kategorie</t>
  </si>
  <si>
    <t>st. č.</t>
  </si>
  <si>
    <t>jméno</t>
  </si>
  <si>
    <t>r.nar.</t>
  </si>
  <si>
    <t>oddíl, bydliště</t>
  </si>
  <si>
    <t>čas</t>
  </si>
  <si>
    <t>A</t>
  </si>
  <si>
    <t>B</t>
  </si>
  <si>
    <t>C</t>
  </si>
  <si>
    <t>D</t>
  </si>
  <si>
    <t>E</t>
  </si>
  <si>
    <t>OP</t>
  </si>
  <si>
    <t>1.</t>
  </si>
  <si>
    <t>2.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</si>
  <si>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</si>
  <si>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</si>
  <si>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</si>
  <si>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</si>
  <si>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</si>
  <si>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</si>
  <si>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</si>
  <si>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</si>
  <si>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</si>
  <si>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</si>
  <si>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</si>
  <si>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</si>
  <si>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</si>
  <si>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</si>
  <si>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</si>
  <si>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</si>
  <si>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</si>
  <si>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</si>
  <si>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</si>
  <si>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</si>
  <si>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</si>
  <si>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</si>
  <si>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</si>
  <si>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</si>
  <si>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</si>
  <si>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</si>
  <si>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</si>
  <si>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</si>
  <si>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</si>
  <si>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</si>
  <si>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</si>
  <si>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</si>
  <si>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</si>
  <si>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</si>
  <si>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</si>
  <si>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</si>
  <si>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</si>
  <si>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</si>
  <si>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</si>
  <si>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</si>
  <si>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</si>
  <si>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</si>
  <si>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</si>
  <si>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</si>
  <si>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</si>
  <si>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</si>
  <si>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</si>
  <si>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</si>
  <si>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</si>
  <si>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</si>
  <si>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</si>
  <si>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</si>
  <si>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</si>
  <si>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</si>
  <si>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</si>
  <si>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</si>
  <si>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</si>
  <si>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</si>
  <si>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</si>
  <si>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</si>
  <si>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</si>
  <si>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</si>
  <si>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</si>
  <si>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</si>
  <si>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</si>
  <si>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</si>
  <si>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</si>
  <si>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</si>
  <si>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</si>
  <si>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</si>
  <si>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</si>
  <si>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</si>
  <si>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</si>
  <si>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</si>
  <si>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</si>
  <si>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</si>
  <si>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</si>
  <si>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</si>
  <si>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</si>
  <si>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</si>
  <si>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</si>
  <si>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</si>
  <si>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</si>
  <si>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</si>
  <si>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</si>
  <si>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</si>
  <si>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</si>
  <si>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</si>
  <si>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</si>
  <si>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</si>
  <si>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</si>
  <si>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</si>
  <si>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</si>
  <si>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</si>
  <si>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</si>
  <si>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</si>
  <si>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</si>
  <si>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</si>
  <si>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</si>
  <si>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</si>
  <si>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</si>
  <si>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</si>
  <si>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</si>
  <si>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poř.</t>
  </si>
  <si>
    <t>e.č.b.</t>
  </si>
  <si>
    <t>oddíl  (bydliště)</t>
  </si>
  <si>
    <t>Mladší žáci     800m</t>
  </si>
  <si>
    <t>Kategorie:</t>
  </si>
  <si>
    <t xml:space="preserve">        Kolína</t>
  </si>
  <si>
    <r>
      <t>A</t>
    </r>
    <r>
      <rPr>
        <sz val="10"/>
        <rFont val="Arial CE"/>
        <family val="0"/>
      </rPr>
      <t xml:space="preserve"> - muži do 39 let</t>
    </r>
  </si>
  <si>
    <r>
      <t>B</t>
    </r>
    <r>
      <rPr>
        <sz val="10"/>
        <rFont val="Arial CE"/>
        <family val="0"/>
      </rPr>
      <t xml:space="preserve"> - muži 40-49 let</t>
    </r>
  </si>
  <si>
    <r>
      <t>C</t>
    </r>
    <r>
      <rPr>
        <sz val="10"/>
        <rFont val="Arial CE"/>
        <family val="0"/>
      </rPr>
      <t xml:space="preserve"> - muži 50-59 let</t>
    </r>
  </si>
  <si>
    <r>
      <t>OP</t>
    </r>
    <r>
      <rPr>
        <sz val="10"/>
        <rFont val="Arial CE"/>
        <family val="0"/>
      </rPr>
      <t xml:space="preserve"> - oblastní přebor </t>
    </r>
  </si>
  <si>
    <t>N</t>
  </si>
  <si>
    <t>AVC Praha</t>
  </si>
  <si>
    <t>os.rek</t>
  </si>
  <si>
    <t>Boty</t>
  </si>
  <si>
    <t>značka</t>
  </si>
  <si>
    <t>typ</t>
  </si>
  <si>
    <t>NB</t>
  </si>
  <si>
    <t>Adidas</t>
  </si>
  <si>
    <t>Lhota Petr</t>
  </si>
  <si>
    <t>Sokol Kolín - Pečky</t>
  </si>
  <si>
    <t>*</t>
  </si>
  <si>
    <t>okres</t>
  </si>
  <si>
    <t>P.reg</t>
  </si>
  <si>
    <t>P</t>
  </si>
  <si>
    <t>PP</t>
  </si>
  <si>
    <t>Jméno</t>
  </si>
  <si>
    <t>PR</t>
  </si>
  <si>
    <t>10km</t>
  </si>
  <si>
    <t>kat</t>
  </si>
  <si>
    <t>H</t>
  </si>
  <si>
    <t>G</t>
  </si>
  <si>
    <t>Asics</t>
  </si>
  <si>
    <t>Culka Václav</t>
  </si>
  <si>
    <t>Hulec Vít</t>
  </si>
  <si>
    <t>Brooks</t>
  </si>
  <si>
    <t>OŽ</t>
  </si>
  <si>
    <t>$</t>
  </si>
  <si>
    <t>F</t>
  </si>
  <si>
    <t>PRZ</t>
  </si>
  <si>
    <t>SM</t>
  </si>
  <si>
    <t>SZ</t>
  </si>
  <si>
    <t xml:space="preserve"> </t>
  </si>
  <si>
    <t>OPZ</t>
  </si>
  <si>
    <t>PRM</t>
  </si>
  <si>
    <t>Rekord</t>
  </si>
  <si>
    <t>TR</t>
  </si>
  <si>
    <t>4.</t>
  </si>
  <si>
    <t>5.</t>
  </si>
  <si>
    <t>6.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</si>
  <si>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</si>
  <si>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</si>
  <si>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</si>
  <si>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</si>
  <si>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</si>
  <si>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</si>
  <si>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</si>
  <si>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</si>
  <si>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</si>
  <si>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</si>
  <si>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</si>
  <si>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</si>
  <si>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</si>
  <si>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</si>
  <si>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</si>
  <si>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</si>
  <si>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</si>
  <si>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</si>
  <si>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</si>
  <si>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</si>
  <si>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</si>
  <si>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</si>
  <si>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</si>
  <si>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</si>
  <si>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</si>
  <si>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</si>
  <si>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</si>
  <si>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</si>
  <si>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</si>
  <si>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</si>
  <si>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</si>
  <si>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</si>
  <si>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</si>
  <si>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</si>
  <si>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</si>
  <si>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</si>
  <si>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</si>
  <si>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</si>
  <si>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</si>
  <si>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</si>
  <si>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</si>
  <si>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</si>
  <si>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</si>
  <si>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</si>
  <si>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</si>
  <si>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</si>
  <si>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</si>
  <si>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</si>
  <si>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</si>
  <si>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</si>
  <si>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</si>
  <si>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</si>
  <si>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</si>
  <si>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</si>
  <si>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</si>
  <si>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</si>
  <si>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</si>
  <si>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</si>
  <si>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</si>
  <si>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</si>
  <si>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</si>
  <si>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</si>
  <si>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</si>
  <si>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</si>
  <si>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</si>
  <si>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</si>
  <si>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</si>
  <si>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</si>
  <si>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</si>
  <si>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</si>
  <si>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</si>
  <si>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</si>
  <si>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</si>
  <si>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</si>
  <si>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</si>
  <si>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</si>
  <si>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</si>
  <si>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</si>
  <si>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</si>
  <si>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</si>
  <si>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</si>
  <si>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</si>
  <si>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</si>
  <si>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</si>
  <si>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</si>
  <si>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</si>
  <si>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</si>
  <si>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</si>
  <si>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</si>
  <si>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</si>
  <si>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</si>
  <si>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</si>
  <si>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</si>
  <si>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</si>
  <si>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</si>
  <si>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</si>
  <si>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</si>
  <si>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</si>
  <si>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</si>
  <si>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</si>
  <si>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</si>
  <si>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</si>
  <si>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</si>
  <si>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</si>
  <si>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</si>
  <si>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</si>
  <si>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</si>
  <si>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</si>
  <si>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</si>
  <si>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</si>
  <si>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</si>
  <si>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</si>
  <si>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</si>
  <si>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</si>
  <si>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</si>
  <si>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</si>
  <si>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</si>
  <si>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</si>
  <si>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</si>
  <si>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</si>
  <si>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</si>
  <si>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OKM</t>
  </si>
  <si>
    <t>OKZ</t>
  </si>
  <si>
    <t>PM</t>
  </si>
  <si>
    <t>PZ</t>
  </si>
  <si>
    <r>
      <t>G</t>
    </r>
    <r>
      <rPr>
        <sz val="10"/>
        <rFont val="Arial CE"/>
        <family val="0"/>
      </rPr>
      <t xml:space="preserve"> - ženy   35-44 let</t>
    </r>
  </si>
  <si>
    <t>Tr. Rekord</t>
  </si>
  <si>
    <t>Kat.</t>
  </si>
  <si>
    <t>S2</t>
  </si>
  <si>
    <t>S3</t>
  </si>
  <si>
    <t>Saucony</t>
  </si>
  <si>
    <t>SABZO Praha</t>
  </si>
  <si>
    <t>Požgayová Jana</t>
  </si>
  <si>
    <t>Dorostenci     1609m</t>
  </si>
  <si>
    <t>Starší žáci     1609m</t>
  </si>
  <si>
    <t>Mizuno</t>
  </si>
  <si>
    <t>Reebok</t>
  </si>
  <si>
    <t>Tausinger Igor</t>
  </si>
  <si>
    <t>Hvězda SKP Pardubice</t>
  </si>
  <si>
    <t>Bloudíček Petr</t>
  </si>
  <si>
    <t>AC Třešť</t>
  </si>
  <si>
    <t>Češka Jakub</t>
  </si>
  <si>
    <t>Empire</t>
  </si>
  <si>
    <t>Hudec Jiří</t>
  </si>
  <si>
    <t>Traged Team</t>
  </si>
  <si>
    <t>Orlické Záhoří</t>
  </si>
  <si>
    <t>Axiom</t>
  </si>
  <si>
    <t>Lipták Lukáš</t>
  </si>
  <si>
    <t>SKC Pečky</t>
  </si>
  <si>
    <t>Nechoďdoma Petr</t>
  </si>
  <si>
    <t>AC Kovošrot Praha</t>
  </si>
  <si>
    <t>Nike</t>
  </si>
  <si>
    <t>Petronjuk Viktor</t>
  </si>
  <si>
    <t>Poduška Josef</t>
  </si>
  <si>
    <t>Prokop Ondřej</t>
  </si>
  <si>
    <t>Praha 4</t>
  </si>
  <si>
    <t>Sova Jan</t>
  </si>
  <si>
    <t>TURBO Chotěboř</t>
  </si>
  <si>
    <t>Běhal Jaromír</t>
  </si>
  <si>
    <t>Čižinský Jaromír</t>
  </si>
  <si>
    <t>Motejlek Lubor</t>
  </si>
  <si>
    <t>Nymburk</t>
  </si>
  <si>
    <t>Crotalus</t>
  </si>
  <si>
    <t>Tůma František</t>
  </si>
  <si>
    <t>Plzák Jiří</t>
  </si>
  <si>
    <t>Petronjuková Mirka</t>
  </si>
  <si>
    <t>Rider</t>
  </si>
  <si>
    <t>10.březen 2007 - 28. ročník  -  10.000m</t>
  </si>
  <si>
    <t xml:space="preserve">                           28. Pečecká desítka   -   Memoriál Jardy Kvačka</t>
  </si>
  <si>
    <t>10.000m             sobota  10.březen 2007</t>
  </si>
  <si>
    <t>Behej.com</t>
  </si>
  <si>
    <t>BODY</t>
  </si>
  <si>
    <t>pohár</t>
  </si>
  <si>
    <t>Barbier Frederic</t>
  </si>
  <si>
    <t>Praha 5 - Smíchov</t>
  </si>
  <si>
    <t>Adistar</t>
  </si>
  <si>
    <t>Atletika Jihlava</t>
  </si>
  <si>
    <t>Čacký Karel</t>
  </si>
  <si>
    <t>Bělá pod Bezdězem</t>
  </si>
  <si>
    <t>Skylon</t>
  </si>
  <si>
    <t>Černý Jiří</t>
  </si>
  <si>
    <t>Praha 5</t>
  </si>
  <si>
    <t>Fenrir</t>
  </si>
  <si>
    <t>Foltýn Jaromír</t>
  </si>
  <si>
    <t>Šprtec Pečky</t>
  </si>
  <si>
    <t>Havelka Petr</t>
  </si>
  <si>
    <t>Hnilo Zdeněk</t>
  </si>
  <si>
    <t>NOVES AK Ždár nad Sázavou</t>
  </si>
  <si>
    <t>Komanec Václav</t>
  </si>
  <si>
    <t>Reprezentace OB ČR</t>
  </si>
  <si>
    <t>Kozák Osvald</t>
  </si>
  <si>
    <t>Král Ondřej</t>
  </si>
  <si>
    <t>Kolín</t>
  </si>
  <si>
    <t>Křesťan Jakub</t>
  </si>
  <si>
    <t>BKP Svratka</t>
  </si>
  <si>
    <t>52minut</t>
  </si>
  <si>
    <t>Kučera Martin</t>
  </si>
  <si>
    <t>766</t>
  </si>
  <si>
    <t>Lučan Vladimír</t>
  </si>
  <si>
    <t>Měrka Tomáš</t>
  </si>
  <si>
    <t>Mrázek Jan</t>
  </si>
  <si>
    <t>Narovec Radek</t>
  </si>
  <si>
    <t>www.behej.com</t>
  </si>
  <si>
    <t>Sokol Velké Chválovice</t>
  </si>
  <si>
    <t>Novotný Radek</t>
  </si>
  <si>
    <t>Patera Jan</t>
  </si>
  <si>
    <t>Supernova Cushion</t>
  </si>
  <si>
    <t>Pokorný Ladislav</t>
  </si>
  <si>
    <t>BK Říčany</t>
  </si>
  <si>
    <t>Pokorný Luboš</t>
  </si>
  <si>
    <t>Kralupy nad Vltavou</t>
  </si>
  <si>
    <t>Procházka Jan</t>
  </si>
  <si>
    <t>Psohlavec Jan</t>
  </si>
  <si>
    <t>Praha 8 - Březiněves</t>
  </si>
  <si>
    <t>Cushion</t>
  </si>
  <si>
    <t>Rajnošek Zdeněk</t>
  </si>
  <si>
    <t>Semerád Marek</t>
  </si>
  <si>
    <t>Obec CERHENICE</t>
  </si>
  <si>
    <t>Schöpf Jan</t>
  </si>
  <si>
    <t>Traged TEAM</t>
  </si>
  <si>
    <t>Sládeček Jakub</t>
  </si>
  <si>
    <t>Praha 6</t>
  </si>
  <si>
    <t>Slavík Pavel</t>
  </si>
  <si>
    <t>Smetana Josef</t>
  </si>
  <si>
    <t>Smola Michal</t>
  </si>
  <si>
    <t>Symerský Miroslav</t>
  </si>
  <si>
    <t>T.O.T.  Komárno</t>
  </si>
  <si>
    <t>Hurican</t>
  </si>
  <si>
    <t>Šedivý Jan</t>
  </si>
  <si>
    <t>Trbůšek René</t>
  </si>
  <si>
    <t>Čelákovice</t>
  </si>
  <si>
    <t>Wave Rider</t>
  </si>
  <si>
    <t>Tuček Václav</t>
  </si>
  <si>
    <t>TJCHS TURBO Chotěboř</t>
  </si>
  <si>
    <t>Vaculka Petr</t>
  </si>
  <si>
    <t>AK Most</t>
  </si>
  <si>
    <t>Vojtěch Jonáš</t>
  </si>
  <si>
    <t>Tri Ski Horní Počernice</t>
  </si>
  <si>
    <t>Zajíček Kamil</t>
  </si>
  <si>
    <t>Středočeský kraj</t>
  </si>
  <si>
    <t>Běhounek Rostislav</t>
  </si>
  <si>
    <t>Tragéd Team</t>
  </si>
  <si>
    <t>Bulíček Petr</t>
  </si>
  <si>
    <t>Uhlířské Janovice</t>
  </si>
  <si>
    <t>Jokel Lubomír</t>
  </si>
  <si>
    <t>Praha - Běchovice</t>
  </si>
  <si>
    <t>Nike/Adidas</t>
  </si>
  <si>
    <t>Kozák Miloslav</t>
  </si>
  <si>
    <t>TJ. Sokol Mladá Boleslav</t>
  </si>
  <si>
    <t>Kaeno</t>
  </si>
  <si>
    <t>Niedoba Jiří</t>
  </si>
  <si>
    <t>Polepy</t>
  </si>
  <si>
    <t>Ondrouch Richard</t>
  </si>
  <si>
    <t>Otava Miroslav</t>
  </si>
  <si>
    <t>Peška Luděk</t>
  </si>
  <si>
    <t>KENAST Pečky</t>
  </si>
  <si>
    <t>AC Kladno</t>
  </si>
  <si>
    <t>Traged Team Praha</t>
  </si>
  <si>
    <t>WaweWave</t>
  </si>
  <si>
    <t>Růžička Vladimír</t>
  </si>
  <si>
    <t>Ústí nad Labem</t>
  </si>
  <si>
    <t>Praha 3 - Jarov</t>
  </si>
  <si>
    <t>Ševčík Luděk</t>
  </si>
  <si>
    <t>Tomsa Pavel</t>
  </si>
  <si>
    <t>Doubrava</t>
  </si>
  <si>
    <t>Černý Vladimír</t>
  </si>
  <si>
    <t>HAC Praha</t>
  </si>
  <si>
    <t>Keil Jaroslav</t>
  </si>
  <si>
    <t>Asics Praha</t>
  </si>
  <si>
    <t>Koupílek Jiří</t>
  </si>
  <si>
    <t>RC PIM Praha</t>
  </si>
  <si>
    <t>Krč Štefan</t>
  </si>
  <si>
    <t>DS Trainer</t>
  </si>
  <si>
    <t>Smrčka Miloš</t>
  </si>
  <si>
    <t>35 minut</t>
  </si>
  <si>
    <t>Maratón klub Kladno</t>
  </si>
  <si>
    <t>Veselý Milan</t>
  </si>
  <si>
    <t xml:space="preserve">Sokol Kolín  </t>
  </si>
  <si>
    <t>Zajíc Jan</t>
  </si>
  <si>
    <t>Březina Petr</t>
  </si>
  <si>
    <t>Čížek František</t>
  </si>
  <si>
    <t>Liga 100 Kostelec nad Orlicí</t>
  </si>
  <si>
    <t>Pejpal Jirka</t>
  </si>
  <si>
    <t>TJ Liga 100 Praha</t>
  </si>
  <si>
    <t>Špádová Eva</t>
  </si>
  <si>
    <t>Kladno</t>
  </si>
  <si>
    <t>Mladá Boleslav</t>
  </si>
  <si>
    <t>PIM RC Praha</t>
  </si>
  <si>
    <t>Wohlrabová Jitka</t>
  </si>
  <si>
    <t>Šumperk</t>
  </si>
  <si>
    <t>52 minut</t>
  </si>
  <si>
    <t>Smrčková Jitka</t>
  </si>
  <si>
    <t>Zajíc Jakub</t>
  </si>
  <si>
    <r>
      <t>F</t>
    </r>
    <r>
      <rPr>
        <sz val="10"/>
        <rFont val="Arial CE"/>
        <family val="0"/>
      </rPr>
      <t xml:space="preserve">   - ženy do 34 let</t>
    </r>
  </si>
  <si>
    <t>H - ženy nad 44 let</t>
  </si>
  <si>
    <r>
      <t>D</t>
    </r>
    <r>
      <rPr>
        <sz val="10"/>
        <rFont val="Arial CE"/>
        <family val="0"/>
      </rPr>
      <t xml:space="preserve"> - muži 60-69 let</t>
    </r>
  </si>
  <si>
    <r>
      <t>E</t>
    </r>
    <r>
      <rPr>
        <sz val="10"/>
        <rFont val="Arial CE"/>
        <family val="0"/>
      </rPr>
      <t xml:space="preserve"> - muži nad 69 let</t>
    </r>
  </si>
  <si>
    <r>
      <t>P.reg</t>
    </r>
    <r>
      <rPr>
        <sz val="10"/>
        <rFont val="Arial CE"/>
        <family val="0"/>
      </rPr>
      <t xml:space="preserve"> - Pečecký region</t>
    </r>
  </si>
  <si>
    <t>Roubík František</t>
  </si>
  <si>
    <t>Čerčany</t>
  </si>
  <si>
    <t>Uher Ondřej</t>
  </si>
  <si>
    <t>AC Praha 1890</t>
  </si>
  <si>
    <t>Pokorová Jaroslava</t>
  </si>
  <si>
    <t>Frabša Michal</t>
  </si>
  <si>
    <t>KOVO Praha</t>
  </si>
  <si>
    <t>Suchanová Pavla</t>
  </si>
  <si>
    <t>Slovák Jan</t>
  </si>
  <si>
    <t>Pečky</t>
  </si>
  <si>
    <t>Cintulová Svatoslava</t>
  </si>
  <si>
    <t>Železná Studienka BA</t>
  </si>
  <si>
    <t>Rider 9</t>
  </si>
  <si>
    <t>Vaňuš Jozef</t>
  </si>
  <si>
    <t>Procházka Jaroslav</t>
  </si>
  <si>
    <t>Sklo Bohemia Světlá n/Sáz.</t>
  </si>
  <si>
    <t>Rybáček Miroslav</t>
  </si>
  <si>
    <t>ASK ELNA Počerady</t>
  </si>
  <si>
    <t>Puma</t>
  </si>
  <si>
    <t>Machálek Josef</t>
  </si>
  <si>
    <t>46 minut</t>
  </si>
  <si>
    <t>Špringr Zdeněk</t>
  </si>
  <si>
    <t>TJ Velké Chválovice</t>
  </si>
  <si>
    <t>Fořt Martin</t>
  </si>
  <si>
    <t>Sokol Kolín</t>
  </si>
  <si>
    <t>Fořtová Iveta</t>
  </si>
  <si>
    <t>Melichar Josef</t>
  </si>
  <si>
    <t>NHO JUMAR</t>
  </si>
  <si>
    <t>44 minut</t>
  </si>
  <si>
    <t>Ungr Marcel</t>
  </si>
  <si>
    <t>Beroun</t>
  </si>
  <si>
    <t>Hejzlar Štěpán</t>
  </si>
  <si>
    <t>Fenrir FHS UK Praha</t>
  </si>
  <si>
    <t>Hejduk Zdeněk</t>
  </si>
  <si>
    <t>Holas Jaromír</t>
  </si>
  <si>
    <t>Holasová Jarmila</t>
  </si>
  <si>
    <t>Schovánek Petr</t>
  </si>
  <si>
    <t>Median Praha</t>
  </si>
  <si>
    <t>Nadberežná Miroslava</t>
  </si>
  <si>
    <t>55 minut</t>
  </si>
  <si>
    <t>Čivrný Jiří</t>
  </si>
  <si>
    <t>Slovan Liberec</t>
  </si>
  <si>
    <t>Čivrný Jiří ml.</t>
  </si>
  <si>
    <t>AC Semily</t>
  </si>
  <si>
    <t>Přibyl Oldřich</t>
  </si>
  <si>
    <t>KOPEC</t>
  </si>
  <si>
    <t>Novák Pavel</t>
  </si>
  <si>
    <t>Chmelík Josef</t>
  </si>
  <si>
    <t>Atletika Polička</t>
  </si>
  <si>
    <t>Pelouch Leoš</t>
  </si>
  <si>
    <t>SK Chotěboř</t>
  </si>
  <si>
    <t>Pechová Iva</t>
  </si>
  <si>
    <t>SK Spartak Praha 4</t>
  </si>
  <si>
    <t>Kolář František</t>
  </si>
  <si>
    <t>KOPEC Praha</t>
  </si>
  <si>
    <t>Ondra Zdeněk</t>
  </si>
  <si>
    <t>ZPA Pečky</t>
  </si>
  <si>
    <t>47 minut</t>
  </si>
  <si>
    <t>Zedník Jindřich</t>
  </si>
  <si>
    <t>Procházka Daniel</t>
  </si>
  <si>
    <t>Krupka Jan</t>
  </si>
  <si>
    <t>Rakouský Karel</t>
  </si>
  <si>
    <t>Hudcovic Samuel</t>
  </si>
  <si>
    <t>Malešice</t>
  </si>
  <si>
    <t>ZŠ Tatce</t>
  </si>
  <si>
    <t>Sokol Pečky</t>
  </si>
  <si>
    <t>Poděbrady</t>
  </si>
  <si>
    <t>Zedeník Richard</t>
  </si>
  <si>
    <t>Novotný Marek</t>
  </si>
  <si>
    <t>Opl František</t>
  </si>
  <si>
    <t>Joukl Robert</t>
  </si>
  <si>
    <t>Kotyk Jan</t>
  </si>
  <si>
    <t>Kusý Štepán</t>
  </si>
  <si>
    <t>Jedličková Alena</t>
  </si>
  <si>
    <t>Sotonová Monika</t>
  </si>
  <si>
    <t>Podruhová Štepánka</t>
  </si>
  <si>
    <t>Tefrová Kateřina</t>
  </si>
  <si>
    <t>Herda Jan</t>
  </si>
  <si>
    <t>Dobřichov</t>
  </si>
  <si>
    <t>TR 900</t>
  </si>
  <si>
    <t>Semrád Ladislav</t>
  </si>
  <si>
    <t>TJ Slavoj Čláslav</t>
  </si>
  <si>
    <t>Tichý František</t>
  </si>
  <si>
    <t>Čotov Ivan</t>
  </si>
  <si>
    <t>Lubná</t>
  </si>
  <si>
    <t>Filounová Iveta</t>
  </si>
  <si>
    <t>Tatce</t>
  </si>
  <si>
    <t>Kostelecká Kateřina</t>
  </si>
  <si>
    <t>Svobodová Anna</t>
  </si>
  <si>
    <t>Hudcovicová Ráchel</t>
  </si>
  <si>
    <t>Sladká Monika</t>
  </si>
  <si>
    <t>Hasalová Zuzana</t>
  </si>
  <si>
    <t>Mladší kluci      200m</t>
  </si>
  <si>
    <t>Šimon Jiří</t>
  </si>
  <si>
    <t>Brádle Václav</t>
  </si>
  <si>
    <t>Sokol Chuchelna</t>
  </si>
  <si>
    <t>Singr Martin</t>
  </si>
  <si>
    <t>Sobotka František</t>
  </si>
  <si>
    <t>Praha 9 - Satalice</t>
  </si>
  <si>
    <t>Pípal Stanislav</t>
  </si>
  <si>
    <t>Vanaman Kladno</t>
  </si>
  <si>
    <t>Bláha Tomáš</t>
  </si>
  <si>
    <t>Praha - Malešice</t>
  </si>
  <si>
    <t>Herzig Michal</t>
  </si>
  <si>
    <t>Gaman Jaroslav</t>
  </si>
  <si>
    <t>Avanti Havířov</t>
  </si>
  <si>
    <t xml:space="preserve">Řápek Vladimír </t>
  </si>
  <si>
    <t>Cipl František</t>
  </si>
  <si>
    <t>BC Benešov</t>
  </si>
  <si>
    <t>Sobotka Bohumil</t>
  </si>
  <si>
    <t>Zakonovová Barbora</t>
  </si>
  <si>
    <t>AC Mlad Boleslav</t>
  </si>
  <si>
    <t>Grospičová Nikola</t>
  </si>
  <si>
    <t>SKP Nymburk</t>
  </si>
  <si>
    <t>Tykvová Michaela</t>
  </si>
  <si>
    <t>Sotonová Lucie</t>
  </si>
  <si>
    <t>Minižáci    400m</t>
  </si>
  <si>
    <t>Müller Vít</t>
  </si>
  <si>
    <t>Hodboď Lukáš</t>
  </si>
  <si>
    <t>Novotný Vojtěch</t>
  </si>
  <si>
    <t>Smetana Jakub</t>
  </si>
  <si>
    <t>Jedlička Tomáš</t>
  </si>
  <si>
    <t>Fér Milan</t>
  </si>
  <si>
    <t>Hudcovic Tim</t>
  </si>
  <si>
    <t>Svoboda Tomáš</t>
  </si>
  <si>
    <t>Březina Jiří</t>
  </si>
  <si>
    <t>Kajnar Václav</t>
  </si>
  <si>
    <t>Starší kluci    400m</t>
  </si>
  <si>
    <t>AC Mladá Boleslav</t>
  </si>
  <si>
    <t>Procházaka Jiří</t>
  </si>
  <si>
    <t>Zedník Martin</t>
  </si>
  <si>
    <t>Stradiot Vladimír</t>
  </si>
  <si>
    <t>Hála Tomáš</t>
  </si>
  <si>
    <t>Hudcovicová Rebeka</t>
  </si>
  <si>
    <t>Březinová Lucie</t>
  </si>
  <si>
    <t>Bulíčková Petra</t>
  </si>
  <si>
    <t>Cháberová Jana</t>
  </si>
  <si>
    <t>Šátková Lenka</t>
  </si>
  <si>
    <t>Hasal Karel</t>
  </si>
  <si>
    <t>Lety</t>
  </si>
  <si>
    <t xml:space="preserve">Sedlák Jiří </t>
  </si>
  <si>
    <t>Přelouč</t>
  </si>
  <si>
    <t>Faschingbauer Pavel</t>
  </si>
  <si>
    <t>AK Kroměříž</t>
  </si>
  <si>
    <t>Václavík Jiří</t>
  </si>
  <si>
    <t>Sokol Kroměříž</t>
  </si>
  <si>
    <t>Szabo David</t>
  </si>
  <si>
    <t>TJ Sokol Dobříš</t>
  </si>
  <si>
    <t>Fekl Daniel</t>
  </si>
  <si>
    <t>Bohdal Jaroslav</t>
  </si>
  <si>
    <t>MK Kladno</t>
  </si>
  <si>
    <t>Kamenský Peter</t>
  </si>
  <si>
    <t>Meziboří</t>
  </si>
  <si>
    <t>Kupidlovský Daniel</t>
  </si>
  <si>
    <t>Praha - Stodůlky</t>
  </si>
  <si>
    <t>Syřiště Stanislav</t>
  </si>
  <si>
    <t>Liberec</t>
  </si>
  <si>
    <t>Kotek Jiří</t>
  </si>
  <si>
    <t>Sokol Milovice</t>
  </si>
  <si>
    <t>Kmuníček Miloš</t>
  </si>
  <si>
    <t>Říha Miroslav</t>
  </si>
  <si>
    <t>Sokol Sadská</t>
  </si>
  <si>
    <t>Fousková Petra</t>
  </si>
  <si>
    <t>AC Čáslav</t>
  </si>
  <si>
    <t>Konývka Zdeněk</t>
  </si>
  <si>
    <t>Fiala Jan</t>
  </si>
  <si>
    <t>Kříž Zlatomír</t>
  </si>
  <si>
    <t>Fajner Anton</t>
  </si>
  <si>
    <t>Praha 8</t>
  </si>
  <si>
    <t>Jindra Štěpán</t>
  </si>
  <si>
    <t>Jindra David</t>
  </si>
  <si>
    <t>AC Obora Hvězda</t>
  </si>
  <si>
    <t>Mochnacký Jan</t>
  </si>
  <si>
    <t>Demolex Bardejov</t>
  </si>
  <si>
    <t>Traxler Jan</t>
  </si>
  <si>
    <t>Dvořák Ladislav</t>
  </si>
  <si>
    <t>BALD.cz</t>
  </si>
  <si>
    <t>Červenka Miroslav</t>
  </si>
  <si>
    <t>Hudcovic Tomáš</t>
  </si>
  <si>
    <t>Nové Město nad Metují</t>
  </si>
  <si>
    <t>Kadavý Jan</t>
  </si>
  <si>
    <t>Vodička Jindřich</t>
  </si>
  <si>
    <t>Sportcentrum Jičín</t>
  </si>
  <si>
    <t>Libra Jiří</t>
  </si>
  <si>
    <t xml:space="preserve"> LBC Nové Město nad Metují</t>
  </si>
  <si>
    <t>Beran Marcel</t>
  </si>
  <si>
    <t>AK Škoda Plzeň</t>
  </si>
  <si>
    <t>Kouba Adam</t>
  </si>
  <si>
    <t>Bečica Jaroslav</t>
  </si>
  <si>
    <t>Dvořák Tomáš</t>
  </si>
  <si>
    <t>Smetanová Kristina</t>
  </si>
  <si>
    <t>Dvořáková Pavla</t>
  </si>
  <si>
    <t>Dohnálková Eliška</t>
  </si>
  <si>
    <t>Sokoleč</t>
  </si>
  <si>
    <t>Čokrtová Jana</t>
  </si>
  <si>
    <t>TC Český Brod</t>
  </si>
  <si>
    <t>Švec Otakar</t>
  </si>
  <si>
    <t>Šanda Jiří</t>
  </si>
  <si>
    <t>Maršík Petr</t>
  </si>
  <si>
    <t>Fencl Petr</t>
  </si>
  <si>
    <t>OK Loko Pardubice</t>
  </si>
  <si>
    <t>Čapek Lubomír</t>
  </si>
  <si>
    <t>Bike Sport Ústí n. Labem</t>
  </si>
  <si>
    <t>Holas Štepán</t>
  </si>
  <si>
    <t>Lanbetr Miloš</t>
  </si>
  <si>
    <t>Milovice</t>
  </si>
  <si>
    <t>Rosenberger Luboš</t>
  </si>
  <si>
    <t>Tůma Jiří</t>
  </si>
  <si>
    <t>Spartak Vlašim</t>
  </si>
  <si>
    <t xml:space="preserve">Pekař Petr </t>
  </si>
  <si>
    <t>SK Květnice</t>
  </si>
  <si>
    <t>Novotný Jiří</t>
  </si>
  <si>
    <t>Holub Jaroslav</t>
  </si>
  <si>
    <t>L 100 Praha</t>
  </si>
  <si>
    <t>Krátký Josef</t>
  </si>
  <si>
    <t>KP BKÚ Mělník</t>
  </si>
  <si>
    <t>Zelinka Miloslav</t>
  </si>
  <si>
    <t>Kanoistika Poděbrady</t>
  </si>
  <si>
    <t>Vyskočil Jaromír</t>
  </si>
  <si>
    <t>Hamerník Jan</t>
  </si>
  <si>
    <t>Kubát Jiří</t>
  </si>
  <si>
    <t>Turbo Chotěboř</t>
  </si>
  <si>
    <t>Litera Lukáš</t>
  </si>
  <si>
    <t>Veselý Ondřej</t>
  </si>
  <si>
    <t>Bulan Petr</t>
  </si>
  <si>
    <t>Sotonová Petra</t>
  </si>
  <si>
    <t>Čokrtová Kateřina</t>
  </si>
  <si>
    <t>TTC Český Brod</t>
  </si>
  <si>
    <t>Barborová Lucie</t>
  </si>
  <si>
    <t>Hudcovicová Sára</t>
  </si>
  <si>
    <t>Málková Karolína</t>
  </si>
  <si>
    <t>Šátková Ladislava</t>
  </si>
  <si>
    <t>Alferyová Lenka</t>
  </si>
  <si>
    <t>Brandýs nad Labem</t>
  </si>
  <si>
    <t>BK Vísky</t>
  </si>
  <si>
    <t xml:space="preserve">Crhová Ivana </t>
  </si>
  <si>
    <t>Chytil Luboš</t>
  </si>
  <si>
    <t>Lipany</t>
  </si>
  <si>
    <t>Miřejovký Tomáš</t>
  </si>
  <si>
    <t>Čokrt Václav</t>
  </si>
  <si>
    <t>Kosťálek Otakar</t>
  </si>
  <si>
    <t>VDO ČR</t>
  </si>
  <si>
    <t>Zvoník Jiří</t>
  </si>
  <si>
    <t>Pačanda Jiří</t>
  </si>
  <si>
    <t>Mališová Karla</t>
  </si>
  <si>
    <t>USK Praha</t>
  </si>
  <si>
    <t>Papaj Petr</t>
  </si>
  <si>
    <t>Mladenov Ljudmil</t>
  </si>
  <si>
    <t>Praha - 9</t>
  </si>
  <si>
    <t>Šmehlík Eduard</t>
  </si>
  <si>
    <t>Slavia Hradec Králové</t>
  </si>
  <si>
    <t>Papaj Jan</t>
  </si>
  <si>
    <t>OK SS Hradec Králové</t>
  </si>
  <si>
    <t>Herner David</t>
  </si>
  <si>
    <t>Hanousek Martin</t>
  </si>
  <si>
    <t>Stejček Jan</t>
  </si>
  <si>
    <t>AC Pardubice</t>
  </si>
  <si>
    <t>Firych Zdeněk</t>
  </si>
  <si>
    <t>Praha - 5</t>
  </si>
  <si>
    <t>Žmolík Richard</t>
  </si>
  <si>
    <t>Maraton centrum Jičín</t>
  </si>
  <si>
    <t>Dolejš Radomír</t>
  </si>
  <si>
    <t>Pfoff Jan</t>
  </si>
  <si>
    <t>Vaneček Jáchym</t>
  </si>
  <si>
    <t>AC Stalingrad</t>
  </si>
  <si>
    <t>Uhliř Radek</t>
  </si>
  <si>
    <t>Němec Jan</t>
  </si>
  <si>
    <t>Dušek Luboš</t>
  </si>
  <si>
    <t>Sokol Vinohrady</t>
  </si>
  <si>
    <t>Wallenfels Jiří</t>
  </si>
  <si>
    <t>Žák Jiří</t>
  </si>
  <si>
    <t>Chytil Matěj</t>
  </si>
  <si>
    <t>Schüller Robert</t>
  </si>
  <si>
    <t>Křížek Pavel</t>
  </si>
  <si>
    <t>Chvojkovice</t>
  </si>
  <si>
    <t>Dolana Ivan</t>
  </si>
  <si>
    <t>Špůrek Petr</t>
  </si>
  <si>
    <t>Paroulek Jaroslav</t>
  </si>
  <si>
    <t>Koreček Slavomír</t>
  </si>
  <si>
    <t>Křížová Pavlína</t>
  </si>
  <si>
    <t>Olymp Praha</t>
  </si>
  <si>
    <t>Koucká Martina</t>
  </si>
  <si>
    <t>USK Ústí nad Labem</t>
  </si>
  <si>
    <t>Kubínová Klára</t>
  </si>
  <si>
    <t>Havlová Petra</t>
  </si>
  <si>
    <t>Klouparová Kateřina</t>
  </si>
  <si>
    <t>Zárubová Jana</t>
  </si>
  <si>
    <t>Martínek Jiří</t>
  </si>
  <si>
    <t>Horyna Miroslav</t>
  </si>
  <si>
    <t>Praha - Zahradní Město</t>
  </si>
  <si>
    <t xml:space="preserve">Hrdina Vilém </t>
  </si>
  <si>
    <t xml:space="preserve">Hobanka </t>
  </si>
  <si>
    <t>Krejsa Václav</t>
  </si>
  <si>
    <t>Liga 100 Praha</t>
  </si>
  <si>
    <t>Chlumský Luboš</t>
  </si>
  <si>
    <t>Vokovice</t>
  </si>
  <si>
    <t>Pícha Tomáš</t>
  </si>
  <si>
    <t>TJ Agro Kolín</t>
  </si>
  <si>
    <t>Ján Jan</t>
  </si>
  <si>
    <t>RC Vlašim</t>
  </si>
  <si>
    <t>Dotlačil Zdeněk</t>
  </si>
  <si>
    <t>Rinka Erich</t>
  </si>
  <si>
    <t>BK Kravaře</t>
  </si>
  <si>
    <t>Fiedler Miloslav</t>
  </si>
  <si>
    <t>MVČR Praha</t>
  </si>
  <si>
    <t>Pacner Ivan</t>
  </si>
  <si>
    <t>Dlabač Ladislav</t>
  </si>
  <si>
    <t>Jantsch Vítězslav</t>
  </si>
  <si>
    <t>LIAZ Jablonec</t>
  </si>
  <si>
    <t>Plešinger Stanislav</t>
  </si>
  <si>
    <t xml:space="preserve">Záruba Luděk </t>
  </si>
  <si>
    <t>Fousek Jiří</t>
  </si>
  <si>
    <t>Strejček Pavel</t>
  </si>
  <si>
    <t>GJP Poděbrady</t>
  </si>
  <si>
    <t xml:space="preserve">Blaha Stanislav </t>
  </si>
  <si>
    <t>Podnecká Micheala</t>
  </si>
  <si>
    <t>Jirásková Lucie</t>
  </si>
  <si>
    <t>Tichá Klára</t>
  </si>
  <si>
    <t>Hvězda Pardubice</t>
  </si>
  <si>
    <t>Pivoňková Alexandra</t>
  </si>
  <si>
    <t>Prokopová Oldřiška</t>
  </si>
  <si>
    <t>Praha</t>
  </si>
  <si>
    <t>Svěrák Jan</t>
  </si>
  <si>
    <t>Dohnálek Radek</t>
  </si>
  <si>
    <t>Praha 1</t>
  </si>
  <si>
    <t xml:space="preserve">Praha 3  </t>
  </si>
  <si>
    <t>Vlčí Habřina</t>
  </si>
  <si>
    <t>Plaňany</t>
  </si>
  <si>
    <t>Římal Milan</t>
  </si>
  <si>
    <t>Úvaly</t>
  </si>
  <si>
    <t>TJ Kanoistika Bohemia Poděbrady</t>
  </si>
  <si>
    <t>Zvěřina Petr</t>
  </si>
  <si>
    <t xml:space="preserve">Paclík Roman </t>
  </si>
  <si>
    <t>Koloběžka Vracovice</t>
  </si>
  <si>
    <t>Šibravová Lenka</t>
  </si>
  <si>
    <t>Michl Václav</t>
  </si>
  <si>
    <t>Synek Stanislav</t>
  </si>
  <si>
    <t>Nejedlý Petr</t>
  </si>
  <si>
    <t>KALT Kolín</t>
  </si>
  <si>
    <t>Novotná Dagmar ml.</t>
  </si>
  <si>
    <t>Novotná Dagmar</t>
  </si>
  <si>
    <t>R Sport club</t>
  </si>
  <si>
    <t>BT Team Libochovice</t>
  </si>
  <si>
    <t>Blahová Jaroslava</t>
  </si>
  <si>
    <t>Rosůlek Josef</t>
  </si>
  <si>
    <t>AK ASICS Kroměříž</t>
  </si>
  <si>
    <t>230.</t>
  </si>
  <si>
    <t>DNF</t>
  </si>
  <si>
    <t>Chlapci     200m</t>
  </si>
  <si>
    <t>Zakonov Filip</t>
  </si>
  <si>
    <t>Svoboda Jakub</t>
  </si>
  <si>
    <t>1:34,2</t>
  </si>
  <si>
    <t>1:45,1</t>
  </si>
  <si>
    <t>1:56,7</t>
  </si>
  <si>
    <t>1:59,3</t>
  </si>
  <si>
    <t>2:02,5</t>
  </si>
  <si>
    <t>2:09,6</t>
  </si>
  <si>
    <t>Černoch Lukáš</t>
  </si>
  <si>
    <t>Schredr Petr</t>
  </si>
  <si>
    <t>1:18,2</t>
  </si>
  <si>
    <t>1:20,1</t>
  </si>
  <si>
    <t>1:22,6</t>
  </si>
  <si>
    <t>1:24,9</t>
  </si>
  <si>
    <t>1:25,9</t>
  </si>
  <si>
    <t>1:31,6</t>
  </si>
  <si>
    <t>1:34,4</t>
  </si>
  <si>
    <t>1:35,1</t>
  </si>
  <si>
    <t>1:35,4</t>
  </si>
  <si>
    <t>1:40,7</t>
  </si>
  <si>
    <t>1:42,6</t>
  </si>
  <si>
    <t>1:48,5</t>
  </si>
  <si>
    <t>5:55,1</t>
  </si>
  <si>
    <t>Kusá Klárka</t>
  </si>
  <si>
    <t>Kotyková Nina</t>
  </si>
  <si>
    <t>2:51,2</t>
  </si>
  <si>
    <t>4:45,2</t>
  </si>
  <si>
    <t>1:10,4</t>
  </si>
  <si>
    <t>1:34,1</t>
  </si>
  <si>
    <t>1:41,2</t>
  </si>
  <si>
    <t>1:42,4</t>
  </si>
  <si>
    <t>2:17,9</t>
  </si>
  <si>
    <t>2:30,1</t>
  </si>
  <si>
    <t>50,2</t>
  </si>
  <si>
    <t>54,5</t>
  </si>
  <si>
    <t>56,9</t>
  </si>
  <si>
    <t>1:12,9</t>
  </si>
  <si>
    <t>1:42,2</t>
  </si>
  <si>
    <t>1:47,8</t>
  </si>
  <si>
    <t>1:52,1</t>
  </si>
  <si>
    <t>2:10,7</t>
  </si>
  <si>
    <t>2:16,2</t>
  </si>
  <si>
    <t>1:23,8</t>
  </si>
  <si>
    <t>1:24,0</t>
  </si>
  <si>
    <t>1:27,7</t>
  </si>
  <si>
    <t>1:37,1</t>
  </si>
  <si>
    <t>1:43,4</t>
  </si>
  <si>
    <t>ŠSK Újezd nad Lesy</t>
  </si>
  <si>
    <t>2:51,9</t>
  </si>
  <si>
    <t>3:00,4</t>
  </si>
  <si>
    <t>3:16,6</t>
  </si>
  <si>
    <t>3:34,3</t>
  </si>
  <si>
    <t>3:40,1</t>
  </si>
  <si>
    <t>3:54,1</t>
  </si>
  <si>
    <t>4:24,1</t>
  </si>
  <si>
    <t>6:21,3</t>
  </si>
  <si>
    <t>6:43,3</t>
  </si>
  <si>
    <t>6:46,8</t>
  </si>
  <si>
    <t>6:54,5</t>
  </si>
  <si>
    <t>6:23,0</t>
  </si>
  <si>
    <t>6:31,6</t>
  </si>
  <si>
    <t>6:54,8</t>
  </si>
  <si>
    <t>6:59,3</t>
  </si>
  <si>
    <t>7:00,0</t>
  </si>
  <si>
    <t>1:05,9</t>
  </si>
  <si>
    <t>1:28,6</t>
  </si>
  <si>
    <t>1:29,4</t>
  </si>
  <si>
    <t>1:30,1</t>
  </si>
  <si>
    <t>1:31,2</t>
  </si>
  <si>
    <t>1:33,9</t>
  </si>
  <si>
    <t>2:54,9</t>
  </si>
  <si>
    <t>3:06,8</t>
  </si>
  <si>
    <t>3:08,6</t>
  </si>
  <si>
    <t>3:32,8</t>
  </si>
  <si>
    <t>4:38,8</t>
  </si>
  <si>
    <t>4:39,9</t>
  </si>
  <si>
    <t>5:06,4</t>
  </si>
  <si>
    <t>5:43,2</t>
  </si>
  <si>
    <t>Dorostenky     1609m                       (r.nar. 1989-1991)</t>
  </si>
  <si>
    <t>Starší žákyně    1609m                   (r.nar. 1992-1993)</t>
  </si>
  <si>
    <t>Mladší žákyně     800m                     (r.nar. 1994-1995)</t>
  </si>
  <si>
    <t>Minižákyně     400m                      (r.nar. 1996-1997)</t>
  </si>
  <si>
    <t>Starší holky     400m                    (r.nar. 1998-1999)</t>
  </si>
  <si>
    <t>Mladší holky     200m                   (r.nar. 2000-2001)</t>
  </si>
  <si>
    <t>Děvčátka      200m                    (r.nar. 2002 a mladší)</t>
  </si>
  <si>
    <t>Jablonec nad Nisou</t>
  </si>
  <si>
    <t>Blaszinski Artur</t>
  </si>
  <si>
    <t>Vlčovská Marta</t>
  </si>
  <si>
    <t>Volfová Martina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</si>
</sst>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\ h:mm\ d\o\p\./\od\p\."/>
    <numFmt numFmtId="165" formatCode="0.0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:ss.0;@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6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2" xfId="0" applyNumberFormat="1" applyFont="1" applyFill="1" applyBorder="1" applyAlignment="1">
      <alignment horizontal="centerContinuous"/>
    </xf>
    <xf numFmtId="0" fontId="0" fillId="0" borderId="0" xfId="0" applyNumberFormat="1" applyAlignment="1">
      <alignment horizontal="center"/>
    </xf>
    <xf numFmtId="0" fontId="4" fillId="3" borderId="8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4" xfId="0" applyNumberFormat="1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46" fontId="1" fillId="0" borderId="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8" xfId="0" applyFill="1" applyBorder="1" applyAlignment="1">
      <alignment/>
    </xf>
    <xf numFmtId="0" fontId="4" fillId="3" borderId="1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4" borderId="4" xfId="0" applyNumberFormat="1" applyFont="1" applyFill="1" applyBorder="1" applyAlignment="1" quotePrefix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2" xfId="0" applyFont="1" applyFill="1" applyBorder="1" applyAlignment="1">
      <alignment/>
    </xf>
    <xf numFmtId="0" fontId="1" fillId="4" borderId="23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5" borderId="28" xfId="0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21" fontId="3" fillId="5" borderId="30" xfId="0" applyNumberFormat="1" applyFont="1" applyFill="1" applyBorder="1" applyAlignment="1">
      <alignment/>
    </xf>
    <xf numFmtId="0" fontId="3" fillId="5" borderId="30" xfId="0" applyFont="1" applyFill="1" applyBorder="1" applyAlignment="1">
      <alignment/>
    </xf>
    <xf numFmtId="21" fontId="3" fillId="5" borderId="32" xfId="0" applyNumberFormat="1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3" fillId="5" borderId="32" xfId="0" applyFont="1" applyFill="1" applyBorder="1" applyAlignment="1">
      <alignment/>
    </xf>
    <xf numFmtId="46" fontId="4" fillId="3" borderId="29" xfId="0" applyNumberFormat="1" applyFont="1" applyFill="1" applyBorder="1" applyAlignment="1">
      <alignment horizontal="center"/>
    </xf>
    <xf numFmtId="46" fontId="4" fillId="3" borderId="30" xfId="0" applyNumberFormat="1" applyFont="1" applyFill="1" applyBorder="1" applyAlignment="1">
      <alignment horizontal="center"/>
    </xf>
    <xf numFmtId="46" fontId="4" fillId="3" borderId="31" xfId="0" applyNumberFormat="1" applyFont="1" applyFill="1" applyBorder="1" applyAlignment="1">
      <alignment horizontal="center"/>
    </xf>
    <xf numFmtId="21" fontId="3" fillId="0" borderId="18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5" borderId="34" xfId="0" applyFont="1" applyFill="1" applyBorder="1" applyAlignment="1">
      <alignment/>
    </xf>
    <xf numFmtId="0" fontId="3" fillId="5" borderId="36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38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9" xfId="0" applyNumberFormat="1" applyFont="1" applyFill="1" applyBorder="1" applyAlignment="1" quotePrefix="1">
      <alignment horizontal="center"/>
    </xf>
    <xf numFmtId="0" fontId="1" fillId="0" borderId="40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6" fontId="1" fillId="0" borderId="39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6" fontId="4" fillId="3" borderId="28" xfId="0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21" fontId="0" fillId="0" borderId="0" xfId="0" applyNumberFormat="1" applyAlignment="1">
      <alignment/>
    </xf>
    <xf numFmtId="0" fontId="1" fillId="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21" fontId="1" fillId="6" borderId="0" xfId="0" applyNumberFormat="1" applyFont="1" applyFill="1" applyAlignment="1">
      <alignment/>
    </xf>
    <xf numFmtId="0" fontId="1" fillId="4" borderId="1" xfId="0" applyFont="1" applyFill="1" applyBorder="1" applyAlignment="1">
      <alignment horizontal="centerContinuous"/>
    </xf>
    <xf numFmtId="0" fontId="1" fillId="4" borderId="2" xfId="0" applyNumberFormat="1" applyFont="1" applyFill="1" applyBorder="1" applyAlignment="1">
      <alignment horizontal="centerContinuous"/>
    </xf>
    <xf numFmtId="0" fontId="1" fillId="4" borderId="2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0" fillId="4" borderId="20" xfId="0" applyFill="1" applyBorder="1" applyAlignment="1">
      <alignment horizontal="right"/>
    </xf>
    <xf numFmtId="0" fontId="1" fillId="4" borderId="43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46" fontId="1" fillId="4" borderId="4" xfId="0" applyNumberFormat="1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44" xfId="0" applyFont="1" applyFill="1" applyBorder="1" applyAlignment="1">
      <alignment/>
    </xf>
    <xf numFmtId="0" fontId="4" fillId="7" borderId="28" xfId="0" applyFont="1" applyFill="1" applyBorder="1" applyAlignment="1">
      <alignment horizontal="left"/>
    </xf>
    <xf numFmtId="0" fontId="4" fillId="7" borderId="28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left"/>
    </xf>
    <xf numFmtId="0" fontId="3" fillId="7" borderId="30" xfId="0" applyFont="1" applyFill="1" applyBorder="1" applyAlignment="1">
      <alignment horizontal="center"/>
    </xf>
    <xf numFmtId="0" fontId="4" fillId="3" borderId="28" xfId="0" applyNumberFormat="1" applyFont="1" applyFill="1" applyBorder="1" applyAlignment="1">
      <alignment horizontal="center"/>
    </xf>
    <xf numFmtId="0" fontId="3" fillId="3" borderId="30" xfId="0" applyNumberFormat="1" applyFont="1" applyFill="1" applyBorder="1" applyAlignment="1">
      <alignment horizontal="center"/>
    </xf>
    <xf numFmtId="0" fontId="3" fillId="3" borderId="30" xfId="0" applyNumberFormat="1" applyFont="1" applyFill="1" applyBorder="1" applyAlignment="1">
      <alignment horizontal="centerContinuous"/>
    </xf>
    <xf numFmtId="46" fontId="3" fillId="3" borderId="30" xfId="0" applyNumberFormat="1" applyFont="1" applyFill="1" applyBorder="1" applyAlignment="1">
      <alignment horizontal="center"/>
    </xf>
    <xf numFmtId="0" fontId="4" fillId="8" borderId="28" xfId="0" applyFont="1" applyFill="1" applyBorder="1" applyAlignment="1">
      <alignment horizontal="right"/>
    </xf>
    <xf numFmtId="0" fontId="4" fillId="8" borderId="28" xfId="0" applyFont="1" applyFill="1" applyBorder="1" applyAlignment="1">
      <alignment/>
    </xf>
    <xf numFmtId="0" fontId="3" fillId="8" borderId="28" xfId="0" applyFont="1" applyFill="1" applyBorder="1" applyAlignment="1">
      <alignment/>
    </xf>
    <xf numFmtId="0" fontId="3" fillId="8" borderId="30" xfId="0" applyFont="1" applyFill="1" applyBorder="1" applyAlignment="1">
      <alignment horizontal="right"/>
    </xf>
    <xf numFmtId="0" fontId="1" fillId="6" borderId="4" xfId="0" applyNumberFormat="1" applyFont="1" applyFill="1" applyBorder="1" applyAlignment="1" quotePrefix="1">
      <alignment horizontal="center"/>
    </xf>
    <xf numFmtId="164" fontId="0" fillId="0" borderId="0" xfId="0" applyNumberFormat="1" applyAlignment="1">
      <alignment/>
    </xf>
    <xf numFmtId="21" fontId="3" fillId="5" borderId="28" xfId="0" applyNumberFormat="1" applyFont="1" applyFill="1" applyBorder="1" applyAlignment="1">
      <alignment horizontal="right"/>
    </xf>
    <xf numFmtId="21" fontId="3" fillId="5" borderId="30" xfId="0" applyNumberFormat="1" applyFont="1" applyFill="1" applyBorder="1" applyAlignment="1">
      <alignment horizontal="right"/>
    </xf>
    <xf numFmtId="46" fontId="3" fillId="5" borderId="30" xfId="0" applyNumberFormat="1" applyFont="1" applyFill="1" applyBorder="1" applyAlignment="1">
      <alignment horizontal="right"/>
    </xf>
    <xf numFmtId="0" fontId="3" fillId="5" borderId="30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3" borderId="3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left"/>
    </xf>
    <xf numFmtId="0" fontId="8" fillId="4" borderId="43" xfId="0" applyFont="1" applyFill="1" applyBorder="1" applyAlignment="1">
      <alignment horizontal="center"/>
    </xf>
    <xf numFmtId="0" fontId="3" fillId="5" borderId="32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5" borderId="32" xfId="0" applyFont="1" applyFill="1" applyBorder="1" applyAlignment="1">
      <alignment horizontal="left"/>
    </xf>
    <xf numFmtId="21" fontId="3" fillId="5" borderId="32" xfId="0" applyNumberFormat="1" applyFont="1" applyFill="1" applyBorder="1" applyAlignment="1">
      <alignment horizontal="left"/>
    </xf>
    <xf numFmtId="49" fontId="3" fillId="5" borderId="32" xfId="0" applyNumberFormat="1" applyFont="1" applyFill="1" applyBorder="1" applyAlignment="1">
      <alignment horizontal="left"/>
    </xf>
    <xf numFmtId="49" fontId="1" fillId="3" borderId="14" xfId="17" applyNumberFormat="1" applyFont="1" applyFill="1" applyBorder="1" applyAlignment="1">
      <alignment horizontal="left"/>
    </xf>
    <xf numFmtId="20" fontId="3" fillId="5" borderId="32" xfId="0" applyNumberFormat="1" applyFont="1" applyFill="1" applyBorder="1" applyAlignment="1">
      <alignment horizontal="left"/>
    </xf>
    <xf numFmtId="0" fontId="3" fillId="5" borderId="47" xfId="0" applyNumberFormat="1" applyFont="1" applyFill="1" applyBorder="1" applyAlignment="1">
      <alignment horizontal="left"/>
    </xf>
    <xf numFmtId="0" fontId="4" fillId="3" borderId="19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166" fontId="3" fillId="5" borderId="30" xfId="0" applyNumberFormat="1" applyFont="1" applyFill="1" applyBorder="1" applyAlignment="1">
      <alignment/>
    </xf>
    <xf numFmtId="166" fontId="3" fillId="5" borderId="30" xfId="0" applyNumberFormat="1" applyFont="1" applyFill="1" applyBorder="1" applyAlignment="1">
      <alignment horizontal="center"/>
    </xf>
    <xf numFmtId="166" fontId="3" fillId="5" borderId="34" xfId="0" applyNumberFormat="1" applyFont="1" applyFill="1" applyBorder="1" applyAlignment="1">
      <alignment/>
    </xf>
    <xf numFmtId="166" fontId="3" fillId="5" borderId="32" xfId="0" applyNumberFormat="1" applyFont="1" applyFill="1" applyBorder="1" applyAlignment="1">
      <alignment/>
    </xf>
    <xf numFmtId="21" fontId="3" fillId="5" borderId="32" xfId="0" applyNumberFormat="1" applyFont="1" applyFill="1" applyBorder="1" applyAlignment="1">
      <alignment horizontal="right"/>
    </xf>
    <xf numFmtId="0" fontId="3" fillId="5" borderId="30" xfId="0" applyNumberFormat="1" applyFont="1" applyFill="1" applyBorder="1" applyAlignment="1">
      <alignment horizontal="left"/>
    </xf>
    <xf numFmtId="0" fontId="2" fillId="4" borderId="20" xfId="0" applyNumberFormat="1" applyFont="1" applyFill="1" applyBorder="1" applyAlignment="1">
      <alignment horizontal="center"/>
    </xf>
    <xf numFmtId="0" fontId="2" fillId="4" borderId="43" xfId="0" applyNumberFormat="1" applyFont="1" applyFill="1" applyBorder="1" applyAlignment="1">
      <alignment horizontal="center"/>
    </xf>
    <xf numFmtId="0" fontId="2" fillId="4" borderId="42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Continuous"/>
    </xf>
    <xf numFmtId="0" fontId="1" fillId="7" borderId="2" xfId="0" applyNumberFormat="1" applyFont="1" applyFill="1" applyBorder="1" applyAlignment="1">
      <alignment horizontal="centerContinuous"/>
    </xf>
    <xf numFmtId="0" fontId="1" fillId="7" borderId="2" xfId="0" applyFont="1" applyFill="1" applyBorder="1" applyAlignment="1">
      <alignment horizontal="centerContinuous"/>
    </xf>
    <xf numFmtId="0" fontId="1" fillId="7" borderId="3" xfId="0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166" fontId="3" fillId="5" borderId="28" xfId="0" applyNumberFormat="1" applyFont="1" applyFill="1" applyBorder="1" applyAlignment="1">
      <alignment/>
    </xf>
    <xf numFmtId="21" fontId="3" fillId="5" borderId="47" xfId="0" applyNumberFormat="1" applyFont="1" applyFill="1" applyBorder="1" applyAlignment="1">
      <alignment/>
    </xf>
    <xf numFmtId="0" fontId="3" fillId="5" borderId="30" xfId="0" applyFont="1" applyFill="1" applyBorder="1" applyAlignment="1">
      <alignment horizontal="left"/>
    </xf>
    <xf numFmtId="21" fontId="3" fillId="5" borderId="3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1" fillId="4" borderId="44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0" fillId="0" borderId="0" xfId="0" applyFill="1" applyAlignment="1">
      <alignment/>
    </xf>
    <xf numFmtId="170" fontId="4" fillId="0" borderId="5" xfId="0" applyNumberFormat="1" applyFont="1" applyFill="1" applyBorder="1" applyAlignment="1">
      <alignment horizontal="center"/>
    </xf>
    <xf numFmtId="170" fontId="3" fillId="0" borderId="6" xfId="0" applyNumberFormat="1" applyFont="1" applyFill="1" applyBorder="1" applyAlignment="1">
      <alignment horizontal="center"/>
    </xf>
    <xf numFmtId="165" fontId="4" fillId="4" borderId="21" xfId="0" applyNumberFormat="1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4" fillId="3" borderId="30" xfId="0" applyNumberFormat="1" applyFont="1" applyFill="1" applyBorder="1" applyAlignment="1">
      <alignment horizontal="center"/>
    </xf>
    <xf numFmtId="0" fontId="4" fillId="7" borderId="30" xfId="0" applyFont="1" applyFill="1" applyBorder="1" applyAlignment="1">
      <alignment horizontal="left"/>
    </xf>
    <xf numFmtId="46" fontId="4" fillId="3" borderId="30" xfId="0" applyNumberFormat="1" applyFont="1" applyFill="1" applyBorder="1" applyAlignment="1">
      <alignment horizontal="center"/>
    </xf>
    <xf numFmtId="0" fontId="4" fillId="8" borderId="30" xfId="0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70" fontId="3" fillId="0" borderId="7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3" borderId="34" xfId="0" applyNumberFormat="1" applyFont="1" applyFill="1" applyBorder="1" applyAlignment="1">
      <alignment horizontal="center"/>
    </xf>
    <xf numFmtId="0" fontId="3" fillId="7" borderId="34" xfId="0" applyFont="1" applyFill="1" applyBorder="1" applyAlignment="1">
      <alignment horizontal="left"/>
    </xf>
    <xf numFmtId="0" fontId="3" fillId="7" borderId="34" xfId="0" applyFont="1" applyFill="1" applyBorder="1" applyAlignment="1">
      <alignment horizontal="center"/>
    </xf>
    <xf numFmtId="46" fontId="3" fillId="3" borderId="34" xfId="0" applyNumberFormat="1" applyFont="1" applyFill="1" applyBorder="1" applyAlignment="1">
      <alignment horizontal="center"/>
    </xf>
    <xf numFmtId="0" fontId="3" fillId="8" borderId="34" xfId="0" applyFont="1" applyFill="1" applyBorder="1" applyAlignment="1">
      <alignment horizontal="right"/>
    </xf>
    <xf numFmtId="0" fontId="0" fillId="8" borderId="36" xfId="0" applyFill="1" applyBorder="1" applyAlignment="1">
      <alignment horizontal="center"/>
    </xf>
    <xf numFmtId="165" fontId="4" fillId="4" borderId="24" xfId="0" applyNumberFormat="1" applyFont="1" applyFill="1" applyBorder="1" applyAlignment="1">
      <alignment horizontal="center"/>
    </xf>
    <xf numFmtId="165" fontId="1" fillId="4" borderId="17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hej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3"/>
  <sheetViews>
    <sheetView tabSelected="1" workbookViewId="0" topLeftCell="A1">
      <pane ySplit="3" topLeftCell="BM4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4.375" style="8" customWidth="1"/>
    <col min="2" max="2" width="5.875" style="13" customWidth="1"/>
    <col min="3" max="3" width="21.625" style="8" customWidth="1"/>
    <col min="4" max="4" width="28.25390625" style="8" customWidth="1"/>
    <col min="5" max="5" width="6.375" style="8" customWidth="1"/>
    <col min="6" max="6" width="9.00390625" style="9" customWidth="1"/>
    <col min="7" max="7" width="3.875" style="78" customWidth="1"/>
    <col min="8" max="8" width="3.125" style="0" customWidth="1"/>
    <col min="9" max="9" width="2.875" style="0" customWidth="1"/>
    <col min="10" max="11" width="2.75390625" style="0" customWidth="1"/>
    <col min="12" max="13" width="2.875" style="193" customWidth="1"/>
    <col min="14" max="14" width="3.125" style="193" customWidth="1"/>
    <col min="15" max="16" width="3.125" style="0" customWidth="1"/>
    <col min="17" max="17" width="3.625" style="0" customWidth="1"/>
    <col min="18" max="18" width="6.375" style="8" customWidth="1"/>
    <col min="19" max="19" width="11.25390625" style="154" customWidth="1"/>
    <col min="20" max="20" width="3.75390625" style="0" hidden="1" customWidth="1"/>
    <col min="21" max="21" width="3.75390625" style="79" hidden="1" customWidth="1"/>
    <col min="22" max="25" width="3.75390625" style="8" hidden="1" customWidth="1"/>
    <col min="26" max="40" width="3.75390625" style="0" hidden="1" customWidth="1"/>
    <col min="41" max="41" width="3.75390625" style="0" customWidth="1"/>
  </cols>
  <sheetData>
    <row r="1" spans="1:19" ht="23.25" customHeight="1" thickBot="1">
      <c r="A1" s="150" t="s">
        <v>334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236" t="s">
        <v>337</v>
      </c>
    </row>
    <row r="2" spans="1:27" ht="13.5" thickBot="1">
      <c r="A2" s="110" t="s">
        <v>335</v>
      </c>
      <c r="B2" s="111"/>
      <c r="C2" s="112"/>
      <c r="D2" s="112"/>
      <c r="E2" s="112"/>
      <c r="F2" s="113"/>
      <c r="G2" s="114"/>
      <c r="H2" s="115"/>
      <c r="I2" s="115"/>
      <c r="J2" s="115"/>
      <c r="K2" s="115"/>
      <c r="L2" s="116" t="s">
        <v>0</v>
      </c>
      <c r="M2" s="115"/>
      <c r="N2" s="115"/>
      <c r="O2" s="115"/>
      <c r="P2" s="115"/>
      <c r="Q2" s="115"/>
      <c r="R2" s="217" t="s">
        <v>162</v>
      </c>
      <c r="S2" s="196" t="s">
        <v>338</v>
      </c>
      <c r="T2" s="100"/>
      <c r="U2" s="40" t="s">
        <v>146</v>
      </c>
      <c r="V2" s="100"/>
      <c r="W2" s="100"/>
      <c r="X2" s="100"/>
      <c r="Y2" s="99"/>
      <c r="AA2" t="s">
        <v>153</v>
      </c>
    </row>
    <row r="3" spans="1:40" ht="13.5" thickBot="1">
      <c r="A3" s="45" t="s">
        <v>117</v>
      </c>
      <c r="B3" s="43" t="s">
        <v>1</v>
      </c>
      <c r="C3" s="117" t="s">
        <v>2</v>
      </c>
      <c r="D3" s="45" t="s">
        <v>4</v>
      </c>
      <c r="E3" s="45" t="s">
        <v>3</v>
      </c>
      <c r="F3" s="118" t="s">
        <v>5</v>
      </c>
      <c r="G3" s="119" t="s">
        <v>6</v>
      </c>
      <c r="H3" s="120" t="s">
        <v>7</v>
      </c>
      <c r="I3" s="120" t="s">
        <v>8</v>
      </c>
      <c r="J3" s="120" t="s">
        <v>9</v>
      </c>
      <c r="K3" s="120" t="s">
        <v>10</v>
      </c>
      <c r="L3" s="120" t="s">
        <v>154</v>
      </c>
      <c r="M3" s="120" t="s">
        <v>147</v>
      </c>
      <c r="N3" s="120" t="s">
        <v>146</v>
      </c>
      <c r="O3" s="120" t="s">
        <v>11</v>
      </c>
      <c r="P3" s="120" t="s">
        <v>152</v>
      </c>
      <c r="Q3" s="191" t="s">
        <v>143</v>
      </c>
      <c r="R3" s="218" t="s">
        <v>161</v>
      </c>
      <c r="S3" s="237" t="s">
        <v>336</v>
      </c>
      <c r="T3" s="192"/>
      <c r="U3" s="80" t="s">
        <v>145</v>
      </c>
      <c r="V3" s="101" t="s">
        <v>11</v>
      </c>
      <c r="W3" s="101" t="s">
        <v>159</v>
      </c>
      <c r="X3" s="101" t="s">
        <v>160</v>
      </c>
      <c r="Y3" s="102" t="s">
        <v>155</v>
      </c>
      <c r="AA3" s="103" t="s">
        <v>6</v>
      </c>
      <c r="AB3" s="103" t="s">
        <v>7</v>
      </c>
      <c r="AC3" s="103" t="s">
        <v>8</v>
      </c>
      <c r="AD3" s="103" t="s">
        <v>9</v>
      </c>
      <c r="AE3" s="103" t="s">
        <v>10</v>
      </c>
      <c r="AF3" s="103" t="s">
        <v>154</v>
      </c>
      <c r="AG3" s="103" t="s">
        <v>147</v>
      </c>
      <c r="AH3" s="103" t="s">
        <v>146</v>
      </c>
      <c r="AI3" s="103" t="s">
        <v>11</v>
      </c>
      <c r="AJ3" s="103" t="s">
        <v>152</v>
      </c>
      <c r="AK3" s="103" t="s">
        <v>143</v>
      </c>
      <c r="AL3" s="103" t="s">
        <v>155</v>
      </c>
      <c r="AN3" s="103" t="s">
        <v>162</v>
      </c>
    </row>
    <row r="4" spans="1:40" ht="12.75">
      <c r="A4" s="226" t="s">
        <v>12</v>
      </c>
      <c r="B4" s="125">
        <v>56</v>
      </c>
      <c r="C4" s="121" t="str">
        <f>LOOKUP(B4,'Startovní listina'!$B$3:$B$302,'Startovní listina'!$C$3:$C$302)</f>
        <v>Blaszinski Artur</v>
      </c>
      <c r="D4" s="121" t="str">
        <f>LOOKUP(B4,'Startovní listina'!$B$3:$B$302,'Startovní listina'!$D$3:$D$302)</f>
        <v>Demolex Bardejov</v>
      </c>
      <c r="E4" s="122">
        <f>LOOKUP(B4,'Startovní listina'!$B$3:$B$302,'Startovní listina'!$E$3:$E$302)</f>
        <v>1974</v>
      </c>
      <c r="F4" s="97">
        <v>0.02146990740740741</v>
      </c>
      <c r="G4" s="129">
        <v>1</v>
      </c>
      <c r="H4" s="130"/>
      <c r="I4" s="130"/>
      <c r="J4" s="130"/>
      <c r="K4" s="130"/>
      <c r="L4" s="131"/>
      <c r="M4" s="131"/>
      <c r="N4" s="131"/>
      <c r="O4" s="131"/>
      <c r="P4" s="131"/>
      <c r="Q4" s="131"/>
      <c r="R4" s="219" t="str">
        <f>IF(F4&lt;TR!$B$4,$R$2,T4)</f>
        <v> </v>
      </c>
      <c r="S4" s="222">
        <f aca="true" t="shared" si="0" ref="S4:S35">(F$4/F4)*100</f>
        <v>100</v>
      </c>
      <c r="T4" s="104" t="s">
        <v>158</v>
      </c>
      <c r="U4" s="98" t="str">
        <f>LOOKUP(B4,'Startovní listina'!$B$3:$B$302,'Startovní listina'!$F$3:$F$302)</f>
        <v>A</v>
      </c>
      <c r="V4" s="98" t="str">
        <f>LOOKUP(B4,'Startovní listina'!$B$3:$B$302,'Startovní listina'!$N$3:$N$302)</f>
        <v>N</v>
      </c>
      <c r="W4" s="98" t="str">
        <f>LOOKUP(B4,'Startovní listina'!$B$3:$B$302,'Startovní listina'!$O$3:$O$302)</f>
        <v>N</v>
      </c>
      <c r="X4" s="98" t="str">
        <f>LOOKUP(B4,'Startovní listina'!$B$3:$B$302,'Startovní listina'!$T$3:$T$302)</f>
        <v>N</v>
      </c>
      <c r="Y4" s="98" t="str">
        <f>LOOKUP(B4,'Startovní listina'!$B$3:$B$302,'Startovní listina'!$U$3:$U$302)</f>
        <v>N</v>
      </c>
      <c r="AN4" s="105">
        <f>LOOKUP(U4,TR!$A$4:$A$11,TR!$B$4:$B$11)</f>
        <v>0.020439814814814817</v>
      </c>
    </row>
    <row r="5" spans="1:40" ht="12.75">
      <c r="A5" s="227" t="s">
        <v>13</v>
      </c>
      <c r="B5" s="126">
        <v>55</v>
      </c>
      <c r="C5" s="123" t="str">
        <f>LOOKUP(B5,'Startovní listina'!$B$3:$B$302,'Startovní listina'!$C$3:$C$302)</f>
        <v>Faschingbauer Pavel</v>
      </c>
      <c r="D5" s="123" t="str">
        <f>LOOKUP(B5,'Startovní listina'!$B$3:$B$302,'Startovní listina'!$D$3:$D$302)</f>
        <v>AK Kroměříž</v>
      </c>
      <c r="E5" s="124">
        <f>LOOKUP(B5,'Startovní listina'!$B$3:$B$302,'Startovní listina'!$E$3:$E$302)</f>
        <v>1973</v>
      </c>
      <c r="F5" s="128">
        <v>0.021550925925925928</v>
      </c>
      <c r="G5" s="132">
        <f aca="true" t="shared" si="1" ref="G5:G68">IF($U5="A",AA5,$Z5)</f>
        <v>2</v>
      </c>
      <c r="H5" s="132" t="str">
        <f aca="true" t="shared" si="2" ref="H5:H68">IF($U5="B",AB5,Z5)</f>
        <v> </v>
      </c>
      <c r="I5" s="132" t="str">
        <f aca="true" t="shared" si="3" ref="I5:I68">IF($U5="C",AC5,$Z5)</f>
        <v> </v>
      </c>
      <c r="J5" s="132" t="str">
        <f aca="true" t="shared" si="4" ref="J5:J68">IF($U5="D",AD5,$Z5)</f>
        <v> </v>
      </c>
      <c r="K5" s="132" t="str">
        <f aca="true" t="shared" si="5" ref="K5:K68">IF($U5="E",AE5,$Z5)</f>
        <v> </v>
      </c>
      <c r="L5" s="132" t="str">
        <f aca="true" t="shared" si="6" ref="L5:L68">IF($U5="F",AF5,$Z5)</f>
        <v> </v>
      </c>
      <c r="M5" s="132" t="str">
        <f aca="true" t="shared" si="7" ref="M5:M68">IF($U5="G",AG5,$Z5)</f>
        <v> </v>
      </c>
      <c r="N5" s="132" t="str">
        <f aca="true" t="shared" si="8" ref="N5:N68">IF($U5="H",AH5,$Z5)</f>
        <v> </v>
      </c>
      <c r="O5" s="132" t="str">
        <f aca="true" t="shared" si="9" ref="O5:O68">IF(V5="A",AI5,$Z5)</f>
        <v> </v>
      </c>
      <c r="P5" s="132" t="str">
        <f aca="true" t="shared" si="10" ref="P5:P68">IF(W5="A",AJ5,$Z5)</f>
        <v> </v>
      </c>
      <c r="Q5" s="132" t="str">
        <f aca="true" t="shared" si="11" ref="Q5:Q68">IF(X5="A",AK5,$Z5)</f>
        <v> </v>
      </c>
      <c r="R5" s="220" t="str">
        <f aca="true" t="shared" si="12" ref="R5:R68">IF(F5&lt;AN5,$R$2,T5)</f>
        <v> </v>
      </c>
      <c r="S5" s="223">
        <f t="shared" si="0"/>
        <v>99.62406015037594</v>
      </c>
      <c r="T5" s="104" t="s">
        <v>158</v>
      </c>
      <c r="U5" s="98" t="str">
        <f>LOOKUP(B5,'Startovní listina'!$B$3:$B$302,'Startovní listina'!$F$3:$F$302)</f>
        <v>A</v>
      </c>
      <c r="V5" s="98" t="str">
        <f>LOOKUP(B5,'Startovní listina'!$B$3:$B$302,'Startovní listina'!$N$3:$N$302)</f>
        <v>N</v>
      </c>
      <c r="W5" s="98" t="str">
        <f>LOOKUP(B5,'Startovní listina'!$B$3:$B$302,'Startovní listina'!$O$3:$O$302)</f>
        <v>N</v>
      </c>
      <c r="X5" s="98" t="str">
        <f>LOOKUP(B5,'Startovní listina'!$B$3:$B$302,'Startovní listina'!$T$3:$T$302)</f>
        <v>N</v>
      </c>
      <c r="Y5" s="98" t="str">
        <f>LOOKUP(B5,'Startovní listina'!$B$3:$B$302,'Startovní listina'!$U$3:$U$302)</f>
        <v>N</v>
      </c>
      <c r="Z5" t="s">
        <v>158</v>
      </c>
      <c r="AA5">
        <f>MAX(G$4:G4)+1</f>
        <v>2</v>
      </c>
      <c r="AB5">
        <f>MAX(H$4:H4)+1</f>
        <v>1</v>
      </c>
      <c r="AC5">
        <f>MAX(I$4:I4)+1</f>
        <v>1</v>
      </c>
      <c r="AD5">
        <f>MAX(J$4:J4)+1</f>
        <v>1</v>
      </c>
      <c r="AE5">
        <f>MAX(K$4:K4)+1</f>
        <v>1</v>
      </c>
      <c r="AF5">
        <f>MAX(L$4:L4)+1</f>
        <v>1</v>
      </c>
      <c r="AG5">
        <f>MAX(M$4:M4)+1</f>
        <v>1</v>
      </c>
      <c r="AH5">
        <f>MAX(N$4:N4)+1</f>
        <v>1</v>
      </c>
      <c r="AI5">
        <f>MAX(O$4:O4)+1</f>
        <v>1</v>
      </c>
      <c r="AJ5">
        <f>MAX(P$4:P4)+1</f>
        <v>1</v>
      </c>
      <c r="AK5">
        <f>MAX(Q$4:Q4)+1</f>
        <v>1</v>
      </c>
      <c r="AL5" t="e">
        <f>MAX(#REF!)+1</f>
        <v>#REF!</v>
      </c>
      <c r="AN5" s="105">
        <f>LOOKUP(U5,TR!$A$4:$A$11,TR!$B$4:$B$11)</f>
        <v>0.020439814814814817</v>
      </c>
    </row>
    <row r="6" spans="1:40" ht="12.75">
      <c r="A6" s="227" t="s">
        <v>14</v>
      </c>
      <c r="B6" s="126">
        <v>2</v>
      </c>
      <c r="C6" s="123" t="str">
        <f>LOOKUP(B6,'Startovní listina'!$B$3:$B$302,'Startovní listina'!$C$3:$C$302)</f>
        <v>Novák Pavel</v>
      </c>
      <c r="D6" s="123" t="str">
        <f>LOOKUP(B6,'Startovní listina'!$B$3:$B$302,'Startovní listina'!$D$3:$D$302)</f>
        <v>Atletika Jihlava</v>
      </c>
      <c r="E6" s="124">
        <f>LOOKUP(B6,'Startovní listina'!$B$3:$B$302,'Startovní listina'!$E$3:$E$302)</f>
        <v>1970</v>
      </c>
      <c r="F6" s="128">
        <v>0.021678240740740738</v>
      </c>
      <c r="G6" s="132">
        <f t="shared" si="1"/>
        <v>3</v>
      </c>
      <c r="H6" s="132" t="str">
        <f t="shared" si="2"/>
        <v> </v>
      </c>
      <c r="I6" s="132" t="str">
        <f t="shared" si="3"/>
        <v> </v>
      </c>
      <c r="J6" s="132" t="str">
        <f t="shared" si="4"/>
        <v> </v>
      </c>
      <c r="K6" s="132" t="str">
        <f t="shared" si="5"/>
        <v> </v>
      </c>
      <c r="L6" s="132" t="str">
        <f t="shared" si="6"/>
        <v> </v>
      </c>
      <c r="M6" s="132" t="str">
        <f t="shared" si="7"/>
        <v> </v>
      </c>
      <c r="N6" s="132" t="str">
        <f t="shared" si="8"/>
        <v> </v>
      </c>
      <c r="O6" s="132" t="str">
        <f t="shared" si="9"/>
        <v> </v>
      </c>
      <c r="P6" s="132" t="str">
        <f t="shared" si="10"/>
        <v> </v>
      </c>
      <c r="Q6" s="132" t="str">
        <f t="shared" si="11"/>
        <v> </v>
      </c>
      <c r="R6" s="220" t="str">
        <f t="shared" si="12"/>
        <v> </v>
      </c>
      <c r="S6" s="223">
        <f t="shared" si="0"/>
        <v>99.03897490656703</v>
      </c>
      <c r="T6" s="104" t="s">
        <v>158</v>
      </c>
      <c r="U6" s="98" t="str">
        <f>LOOKUP(B6,'Startovní listina'!$B$3:$B$302,'Startovní listina'!$F$3:$F$302)</f>
        <v>A</v>
      </c>
      <c r="V6" s="98" t="str">
        <f>LOOKUP(B6,'Startovní listina'!$B$3:$B$302,'Startovní listina'!$N$3:$N$302)</f>
        <v>N</v>
      </c>
      <c r="W6" s="98" t="str">
        <f>LOOKUP(B6,'Startovní listina'!$B$3:$B$302,'Startovní listina'!$O$3:$O$302)</f>
        <v>N</v>
      </c>
      <c r="X6" s="98" t="str">
        <f>LOOKUP(B6,'Startovní listina'!$B$3:$B$302,'Startovní listina'!$T$3:$T$302)</f>
        <v>N</v>
      </c>
      <c r="Y6" s="98" t="str">
        <f>LOOKUP(B6,'Startovní listina'!$B$3:$B$302,'Startovní listina'!$U$3:$U$302)</f>
        <v>N</v>
      </c>
      <c r="Z6" t="s">
        <v>158</v>
      </c>
      <c r="AA6">
        <f>MAX(G$4:G5)+1</f>
        <v>3</v>
      </c>
      <c r="AB6">
        <f>MAX(H$4:H5)+1</f>
        <v>1</v>
      </c>
      <c r="AC6">
        <f>MAX(I$4:I5)+1</f>
        <v>1</v>
      </c>
      <c r="AD6">
        <f>MAX(J$4:J5)+1</f>
        <v>1</v>
      </c>
      <c r="AE6">
        <f>MAX(K$4:K5)+1</f>
        <v>1</v>
      </c>
      <c r="AF6">
        <f>MAX(L$4:L5)+1</f>
        <v>1</v>
      </c>
      <c r="AG6">
        <f>MAX(M$4:M5)+1</f>
        <v>1</v>
      </c>
      <c r="AH6">
        <f>MAX(N$4:N5)+1</f>
        <v>1</v>
      </c>
      <c r="AI6">
        <f>MAX(O$4:O5)+1</f>
        <v>1</v>
      </c>
      <c r="AJ6">
        <f>MAX(P$4:P5)+1</f>
        <v>1</v>
      </c>
      <c r="AK6">
        <f>MAX(Q$4:Q5)+1</f>
        <v>1</v>
      </c>
      <c r="AL6" t="e">
        <f>MAX(#REF!)+1</f>
        <v>#REF!</v>
      </c>
      <c r="AN6" s="105">
        <f>LOOKUP(U6,TR!$A$4:$A$11,TR!$B$4:$B$11)</f>
        <v>0.020439814814814817</v>
      </c>
    </row>
    <row r="7" spans="1:40" ht="12.75">
      <c r="A7" s="227" t="s">
        <v>163</v>
      </c>
      <c r="B7" s="126">
        <v>22</v>
      </c>
      <c r="C7" s="123" t="str">
        <f>LOOKUP(B7,'Startovní listina'!$B$3:$B$302,'Startovní listina'!$C$3:$C$302)</f>
        <v>Smola Michal</v>
      </c>
      <c r="D7" s="123" t="str">
        <f>LOOKUP(B7,'Startovní listina'!$B$3:$B$302,'Startovní listina'!$D$3:$D$302)</f>
        <v>Reprezentace OB ČR</v>
      </c>
      <c r="E7" s="124">
        <f>LOOKUP(B7,'Startovní listina'!$B$3:$B$302,'Startovní listina'!$E$3:$E$302)</f>
        <v>1981</v>
      </c>
      <c r="F7" s="128">
        <v>0.021944444444444447</v>
      </c>
      <c r="G7" s="132">
        <f t="shared" si="1"/>
        <v>4</v>
      </c>
      <c r="H7" s="132" t="str">
        <f t="shared" si="2"/>
        <v> </v>
      </c>
      <c r="I7" s="132" t="str">
        <f t="shared" si="3"/>
        <v> </v>
      </c>
      <c r="J7" s="132" t="str">
        <f t="shared" si="4"/>
        <v> </v>
      </c>
      <c r="K7" s="132" t="str">
        <f t="shared" si="5"/>
        <v> </v>
      </c>
      <c r="L7" s="132" t="str">
        <f t="shared" si="6"/>
        <v> </v>
      </c>
      <c r="M7" s="132" t="str">
        <f t="shared" si="7"/>
        <v> </v>
      </c>
      <c r="N7" s="132" t="str">
        <f t="shared" si="8"/>
        <v> </v>
      </c>
      <c r="O7" s="132" t="str">
        <f t="shared" si="9"/>
        <v> </v>
      </c>
      <c r="P7" s="132" t="str">
        <f t="shared" si="10"/>
        <v> </v>
      </c>
      <c r="Q7" s="132" t="str">
        <f t="shared" si="11"/>
        <v> </v>
      </c>
      <c r="R7" s="220" t="str">
        <f t="shared" si="12"/>
        <v> </v>
      </c>
      <c r="S7" s="223">
        <f t="shared" si="0"/>
        <v>97.83755274261603</v>
      </c>
      <c r="T7" s="104" t="s">
        <v>158</v>
      </c>
      <c r="U7" s="98" t="str">
        <f>LOOKUP(B7,'Startovní listina'!$B$3:$B$302,'Startovní listina'!$F$3:$F$302)</f>
        <v>A</v>
      </c>
      <c r="V7" s="98" t="str">
        <f>LOOKUP(B7,'Startovní listina'!$B$3:$B$302,'Startovní listina'!$N$3:$N$302)</f>
        <v>N</v>
      </c>
      <c r="W7" s="98" t="str">
        <f>LOOKUP(B7,'Startovní listina'!$B$3:$B$302,'Startovní listina'!$O$3:$O$302)</f>
        <v>N</v>
      </c>
      <c r="X7" s="98" t="str">
        <f>LOOKUP(B7,'Startovní listina'!$B$3:$B$302,'Startovní listina'!$T$3:$T$302)</f>
        <v>N</v>
      </c>
      <c r="Y7" s="98" t="str">
        <f>LOOKUP(B7,'Startovní listina'!$B$3:$B$302,'Startovní listina'!$U$3:$U$302)</f>
        <v>N</v>
      </c>
      <c r="Z7" t="s">
        <v>158</v>
      </c>
      <c r="AA7">
        <f>MAX(G$4:G6)+1</f>
        <v>4</v>
      </c>
      <c r="AB7">
        <f>MAX(H$4:H6)+1</f>
        <v>1</v>
      </c>
      <c r="AC7">
        <f>MAX(I$4:I6)+1</f>
        <v>1</v>
      </c>
      <c r="AD7">
        <f>MAX(J$4:J6)+1</f>
        <v>1</v>
      </c>
      <c r="AE7">
        <f>MAX(K$4:K6)+1</f>
        <v>1</v>
      </c>
      <c r="AF7">
        <f>MAX(L$4:L6)+1</f>
        <v>1</v>
      </c>
      <c r="AG7">
        <f>MAX(M$4:M6)+1</f>
        <v>1</v>
      </c>
      <c r="AH7">
        <f>MAX(N$4:N6)+1</f>
        <v>1</v>
      </c>
      <c r="AI7">
        <f>MAX(O$4:O6)+1</f>
        <v>1</v>
      </c>
      <c r="AJ7">
        <f>MAX(P$4:P6)+1</f>
        <v>1</v>
      </c>
      <c r="AK7">
        <f>MAX(Q$4:Q6)+1</f>
        <v>1</v>
      </c>
      <c r="AL7" t="e">
        <f>MAX(#REF!)+1</f>
        <v>#REF!</v>
      </c>
      <c r="AN7" s="105">
        <f>LOOKUP(U7,TR!$A$4:$A$11,TR!$B$4:$B$11)</f>
        <v>0.020439814814814817</v>
      </c>
    </row>
    <row r="8" spans="1:40" ht="12.75">
      <c r="A8" s="227" t="s">
        <v>164</v>
      </c>
      <c r="B8" s="126">
        <v>29</v>
      </c>
      <c r="C8" s="123" t="str">
        <f>LOOKUP(B8,'Startovní listina'!$B$3:$B$302,'Startovní listina'!$C$3:$C$302)</f>
        <v>Fekl Daniel</v>
      </c>
      <c r="D8" s="123" t="str">
        <f>LOOKUP(B8,'Startovní listina'!$B$3:$B$302,'Startovní listina'!$D$3:$D$302)</f>
        <v>AK ASICS Kroměříž</v>
      </c>
      <c r="E8" s="124">
        <f>LOOKUP(B8,'Startovní listina'!$B$3:$B$302,'Startovní listina'!$E$3:$E$302)</f>
        <v>1978</v>
      </c>
      <c r="F8" s="128">
        <v>0.022199074074074076</v>
      </c>
      <c r="G8" s="132">
        <f t="shared" si="1"/>
        <v>5</v>
      </c>
      <c r="H8" s="132" t="str">
        <f t="shared" si="2"/>
        <v> </v>
      </c>
      <c r="I8" s="132" t="str">
        <f t="shared" si="3"/>
        <v> </v>
      </c>
      <c r="J8" s="132" t="str">
        <f t="shared" si="4"/>
        <v> </v>
      </c>
      <c r="K8" s="132" t="str">
        <f t="shared" si="5"/>
        <v> </v>
      </c>
      <c r="L8" s="132" t="str">
        <f t="shared" si="6"/>
        <v> </v>
      </c>
      <c r="M8" s="132" t="str">
        <f t="shared" si="7"/>
        <v> </v>
      </c>
      <c r="N8" s="132" t="str">
        <f t="shared" si="8"/>
        <v> </v>
      </c>
      <c r="O8" s="132" t="str">
        <f t="shared" si="9"/>
        <v> </v>
      </c>
      <c r="P8" s="132" t="str">
        <f t="shared" si="10"/>
        <v> </v>
      </c>
      <c r="Q8" s="132" t="str">
        <f t="shared" si="11"/>
        <v> </v>
      </c>
      <c r="R8" s="220" t="str">
        <f t="shared" si="12"/>
        <v> </v>
      </c>
      <c r="S8" s="223">
        <f t="shared" si="0"/>
        <v>96.71532846715328</v>
      </c>
      <c r="T8" s="104" t="s">
        <v>158</v>
      </c>
      <c r="U8" s="98" t="str">
        <f>LOOKUP(B8,'Startovní listina'!$B$3:$B$302,'Startovní listina'!$F$3:$F$302)</f>
        <v>A</v>
      </c>
      <c r="V8" s="98" t="str">
        <f>LOOKUP(B8,'Startovní listina'!$B$3:$B$302,'Startovní listina'!$N$3:$N$302)</f>
        <v>N</v>
      </c>
      <c r="W8" s="98" t="str">
        <f>LOOKUP(B8,'Startovní listina'!$B$3:$B$302,'Startovní listina'!$O$3:$O$302)</f>
        <v>N</v>
      </c>
      <c r="X8" s="98" t="str">
        <f>LOOKUP(B8,'Startovní listina'!$B$3:$B$302,'Startovní listina'!$T$3:$T$302)</f>
        <v>N</v>
      </c>
      <c r="Y8" s="98" t="str">
        <f>LOOKUP(B8,'Startovní listina'!$B$3:$B$302,'Startovní listina'!$U$3:$U$302)</f>
        <v>N</v>
      </c>
      <c r="Z8" t="s">
        <v>158</v>
      </c>
      <c r="AA8">
        <f>MAX(G$4:G7)+1</f>
        <v>5</v>
      </c>
      <c r="AB8">
        <f>MAX(H$4:H7)+1</f>
        <v>1</v>
      </c>
      <c r="AC8">
        <f>MAX(I$4:I7)+1</f>
        <v>1</v>
      </c>
      <c r="AD8">
        <f>MAX(J$4:J7)+1</f>
        <v>1</v>
      </c>
      <c r="AE8">
        <f>MAX(K$4:K7)+1</f>
        <v>1</v>
      </c>
      <c r="AF8">
        <f>MAX(L$4:L7)+1</f>
        <v>1</v>
      </c>
      <c r="AG8">
        <f>MAX(M$4:M7)+1</f>
        <v>1</v>
      </c>
      <c r="AH8">
        <f>MAX(N$4:N7)+1</f>
        <v>1</v>
      </c>
      <c r="AI8">
        <f>MAX(O$4:O7)+1</f>
        <v>1</v>
      </c>
      <c r="AJ8">
        <f>MAX(P$4:P7)+1</f>
        <v>1</v>
      </c>
      <c r="AK8">
        <f>MAX(Q$4:Q7)+1</f>
        <v>1</v>
      </c>
      <c r="AL8" t="e">
        <f>MAX(#REF!)+1</f>
        <v>#REF!</v>
      </c>
      <c r="AN8" s="105">
        <f>LOOKUP(U8,TR!$A$4:$A$11,TR!$B$4:$B$11)</f>
        <v>0.020439814814814817</v>
      </c>
    </row>
    <row r="9" spans="1:40" ht="12.75">
      <c r="A9" s="227" t="s">
        <v>165</v>
      </c>
      <c r="B9" s="126">
        <v>3</v>
      </c>
      <c r="C9" s="123" t="str">
        <f>LOOKUP(B9,'Startovní listina'!$B$3:$B$302,'Startovní listina'!$C$3:$C$302)</f>
        <v>Hnilo Zdeněk</v>
      </c>
      <c r="D9" s="123" t="str">
        <f>LOOKUP(B9,'Startovní listina'!$B$3:$B$302,'Startovní listina'!$D$3:$D$302)</f>
        <v>NOVES AK Ždár nad Sázavou</v>
      </c>
      <c r="E9" s="124">
        <f>LOOKUP(B9,'Startovní listina'!$B$3:$B$302,'Startovní listina'!$E$3:$E$302)</f>
        <v>1985</v>
      </c>
      <c r="F9" s="128">
        <v>0.02225694444444444</v>
      </c>
      <c r="G9" s="132">
        <f t="shared" si="1"/>
        <v>6</v>
      </c>
      <c r="H9" s="132" t="str">
        <f t="shared" si="2"/>
        <v> </v>
      </c>
      <c r="I9" s="132" t="str">
        <f t="shared" si="3"/>
        <v> </v>
      </c>
      <c r="J9" s="132" t="str">
        <f t="shared" si="4"/>
        <v> </v>
      </c>
      <c r="K9" s="132" t="str">
        <f t="shared" si="5"/>
        <v> </v>
      </c>
      <c r="L9" s="132" t="str">
        <f t="shared" si="6"/>
        <v> </v>
      </c>
      <c r="M9" s="132" t="str">
        <f t="shared" si="7"/>
        <v> </v>
      </c>
      <c r="N9" s="132" t="str">
        <f t="shared" si="8"/>
        <v> </v>
      </c>
      <c r="O9" s="132" t="str">
        <f t="shared" si="9"/>
        <v> </v>
      </c>
      <c r="P9" s="132" t="str">
        <f t="shared" si="10"/>
        <v> </v>
      </c>
      <c r="Q9" s="132" t="str">
        <f t="shared" si="11"/>
        <v> </v>
      </c>
      <c r="R9" s="220" t="str">
        <f t="shared" si="12"/>
        <v> </v>
      </c>
      <c r="S9" s="223">
        <f t="shared" si="0"/>
        <v>96.4638585543422</v>
      </c>
      <c r="T9" s="104" t="s">
        <v>158</v>
      </c>
      <c r="U9" s="98" t="str">
        <f>LOOKUP(B9,'Startovní listina'!$B$3:$B$302,'Startovní listina'!$F$3:$F$302)</f>
        <v>A</v>
      </c>
      <c r="V9" s="98" t="str">
        <f>LOOKUP(B9,'Startovní listina'!$B$3:$B$302,'Startovní listina'!$N$3:$N$302)</f>
        <v>N</v>
      </c>
      <c r="W9" s="98" t="str">
        <f>LOOKUP(B9,'Startovní listina'!$B$3:$B$302,'Startovní listina'!$O$3:$O$302)</f>
        <v>N</v>
      </c>
      <c r="X9" s="98" t="str">
        <f>LOOKUP(B9,'Startovní listina'!$B$3:$B$302,'Startovní listina'!$T$3:$T$302)</f>
        <v>N</v>
      </c>
      <c r="Y9" s="98" t="str">
        <f>LOOKUP(B9,'Startovní listina'!$B$3:$B$302,'Startovní listina'!$U$3:$U$302)</f>
        <v>N</v>
      </c>
      <c r="Z9" t="s">
        <v>158</v>
      </c>
      <c r="AA9">
        <f>MAX(G$4:G8)+1</f>
        <v>6</v>
      </c>
      <c r="AB9">
        <f>MAX(H$4:H8)+1</f>
        <v>1</v>
      </c>
      <c r="AC9">
        <f>MAX(I$4:I8)+1</f>
        <v>1</v>
      </c>
      <c r="AD9">
        <f>MAX(J$4:J8)+1</f>
        <v>1</v>
      </c>
      <c r="AE9">
        <f>MAX(K$4:K8)+1</f>
        <v>1</v>
      </c>
      <c r="AF9">
        <f>MAX(L$4:L8)+1</f>
        <v>1</v>
      </c>
      <c r="AG9">
        <f>MAX(M$4:M8)+1</f>
        <v>1</v>
      </c>
      <c r="AH9">
        <f>MAX(N$4:N8)+1</f>
        <v>1</v>
      </c>
      <c r="AI9">
        <f>MAX(O$4:O8)+1</f>
        <v>1</v>
      </c>
      <c r="AJ9">
        <f>MAX(P$4:P8)+1</f>
        <v>1</v>
      </c>
      <c r="AK9">
        <f>MAX(Q$4:Q8)+1</f>
        <v>1</v>
      </c>
      <c r="AL9" t="e">
        <f>MAX(#REF!)+1</f>
        <v>#REF!</v>
      </c>
      <c r="AN9" s="105">
        <f>LOOKUP(U9,TR!$A$4:$A$11,TR!$B$4:$B$11)</f>
        <v>0.020439814814814817</v>
      </c>
    </row>
    <row r="10" spans="1:40" ht="12.75">
      <c r="A10" s="227" t="s">
        <v>15</v>
      </c>
      <c r="B10" s="126">
        <v>19</v>
      </c>
      <c r="C10" s="123" t="str">
        <f>LOOKUP(B10,'Startovní listina'!$B$3:$B$302,'Startovní listina'!$C$3:$C$302)</f>
        <v>Procházka Jan</v>
      </c>
      <c r="D10" s="123" t="str">
        <f>LOOKUP(B10,'Startovní listina'!$B$3:$B$302,'Startovní listina'!$D$3:$D$302)</f>
        <v>Reprezentace OB ČR</v>
      </c>
      <c r="E10" s="124">
        <f>LOOKUP(B10,'Startovní listina'!$B$3:$B$302,'Startovní listina'!$E$3:$E$302)</f>
        <v>1984</v>
      </c>
      <c r="F10" s="128">
        <v>0.0225</v>
      </c>
      <c r="G10" s="132">
        <f t="shared" si="1"/>
        <v>7</v>
      </c>
      <c r="H10" s="132" t="str">
        <f t="shared" si="2"/>
        <v> </v>
      </c>
      <c r="I10" s="132" t="str">
        <f t="shared" si="3"/>
        <v> </v>
      </c>
      <c r="J10" s="132" t="str">
        <f t="shared" si="4"/>
        <v> </v>
      </c>
      <c r="K10" s="132" t="str">
        <f t="shared" si="5"/>
        <v> </v>
      </c>
      <c r="L10" s="132" t="str">
        <f t="shared" si="6"/>
        <v> </v>
      </c>
      <c r="M10" s="132" t="str">
        <f t="shared" si="7"/>
        <v> </v>
      </c>
      <c r="N10" s="132" t="str">
        <f t="shared" si="8"/>
        <v> </v>
      </c>
      <c r="O10" s="132" t="str">
        <f t="shared" si="9"/>
        <v> </v>
      </c>
      <c r="P10" s="132" t="str">
        <f t="shared" si="10"/>
        <v> </v>
      </c>
      <c r="Q10" s="132" t="str">
        <f t="shared" si="11"/>
        <v> </v>
      </c>
      <c r="R10" s="220" t="str">
        <f t="shared" si="12"/>
        <v> </v>
      </c>
      <c r="S10" s="223">
        <f t="shared" si="0"/>
        <v>95.42181069958849</v>
      </c>
      <c r="T10" s="104" t="s">
        <v>158</v>
      </c>
      <c r="U10" s="98" t="str">
        <f>LOOKUP(B10,'Startovní listina'!$B$3:$B$302,'Startovní listina'!$F$3:$F$302)</f>
        <v>A</v>
      </c>
      <c r="V10" s="98" t="str">
        <f>LOOKUP(B10,'Startovní listina'!$B$3:$B$302,'Startovní listina'!$N$3:$N$302)</f>
        <v>N</v>
      </c>
      <c r="W10" s="98" t="str">
        <f>LOOKUP(B10,'Startovní listina'!$B$3:$B$302,'Startovní listina'!$O$3:$O$302)</f>
        <v>N</v>
      </c>
      <c r="X10" s="98" t="str">
        <f>LOOKUP(B10,'Startovní listina'!$B$3:$B$302,'Startovní listina'!$T$3:$T$302)</f>
        <v>N</v>
      </c>
      <c r="Y10" s="98" t="str">
        <f>LOOKUP(B10,'Startovní listina'!$B$3:$B$302,'Startovní listina'!$U$3:$U$302)</f>
        <v>N</v>
      </c>
      <c r="Z10" t="s">
        <v>158</v>
      </c>
      <c r="AA10">
        <f>MAX(G$4:G9)+1</f>
        <v>7</v>
      </c>
      <c r="AB10">
        <f>MAX(H$4:H9)+1</f>
        <v>1</v>
      </c>
      <c r="AC10">
        <f>MAX(I$4:I9)+1</f>
        <v>1</v>
      </c>
      <c r="AD10">
        <f>MAX(J$4:J9)+1</f>
        <v>1</v>
      </c>
      <c r="AE10">
        <f>MAX(K$4:K9)+1</f>
        <v>1</v>
      </c>
      <c r="AF10">
        <f>MAX(L$4:L9)+1</f>
        <v>1</v>
      </c>
      <c r="AG10">
        <f>MAX(M$4:M9)+1</f>
        <v>1</v>
      </c>
      <c r="AH10">
        <f>MAX(N$4:N9)+1</f>
        <v>1</v>
      </c>
      <c r="AI10">
        <f>MAX(O$4:O9)+1</f>
        <v>1</v>
      </c>
      <c r="AJ10">
        <f>MAX(P$4:P9)+1</f>
        <v>1</v>
      </c>
      <c r="AK10">
        <f>MAX(Q$4:Q9)+1</f>
        <v>1</v>
      </c>
      <c r="AL10" t="e">
        <f>MAX(#REF!)+1</f>
        <v>#REF!</v>
      </c>
      <c r="AN10" s="105">
        <f>LOOKUP(U10,TR!$A$4:$A$11,TR!$B$4:$B$11)</f>
        <v>0.020439814814814817</v>
      </c>
    </row>
    <row r="11" spans="1:40" s="204" customFormat="1" ht="12.75">
      <c r="A11" s="228" t="s">
        <v>16</v>
      </c>
      <c r="B11" s="198">
        <v>121</v>
      </c>
      <c r="C11" s="199" t="str">
        <f>LOOKUP(B11,'Startovní listina'!$B$3:$B$302,'Startovní listina'!$C$3:$C$302)</f>
        <v>Čotov Ivan</v>
      </c>
      <c r="D11" s="199" t="str">
        <f>LOOKUP(B11,'Startovní listina'!$B$3:$B$302,'Startovní listina'!$D$3:$D$302)</f>
        <v>Lubná</v>
      </c>
      <c r="E11" s="197">
        <f>LOOKUP(B11,'Startovní listina'!$B$3:$B$302,'Startovní listina'!$E$3:$E$302)</f>
        <v>1966</v>
      </c>
      <c r="F11" s="200">
        <v>0.022662037037037036</v>
      </c>
      <c r="G11" s="201" t="str">
        <f t="shared" si="1"/>
        <v> </v>
      </c>
      <c r="H11" s="201">
        <f t="shared" si="2"/>
        <v>1</v>
      </c>
      <c r="I11" s="201" t="str">
        <f t="shared" si="3"/>
        <v> </v>
      </c>
      <c r="J11" s="201" t="str">
        <f t="shared" si="4"/>
        <v> </v>
      </c>
      <c r="K11" s="201" t="str">
        <f t="shared" si="5"/>
        <v> </v>
      </c>
      <c r="L11" s="201" t="str">
        <f t="shared" si="6"/>
        <v> </v>
      </c>
      <c r="M11" s="201" t="str">
        <f t="shared" si="7"/>
        <v> </v>
      </c>
      <c r="N11" s="201" t="str">
        <f t="shared" si="8"/>
        <v> </v>
      </c>
      <c r="O11" s="201" t="str">
        <f t="shared" si="9"/>
        <v> </v>
      </c>
      <c r="P11" s="201" t="str">
        <f t="shared" si="10"/>
        <v> </v>
      </c>
      <c r="Q11" s="201" t="str">
        <f t="shared" si="11"/>
        <v> </v>
      </c>
      <c r="R11" s="221" t="str">
        <f t="shared" si="12"/>
        <v> </v>
      </c>
      <c r="S11" s="224">
        <f t="shared" si="0"/>
        <v>94.73953013278857</v>
      </c>
      <c r="T11" s="202" t="s">
        <v>158</v>
      </c>
      <c r="U11" s="203" t="str">
        <f>LOOKUP(B11,'Startovní listina'!$B$3:$B$302,'Startovní listina'!$F$3:$F$302)</f>
        <v>B</v>
      </c>
      <c r="V11" s="203" t="str">
        <f>LOOKUP(B11,'Startovní listina'!$B$3:$B$302,'Startovní listina'!$N$3:$N$302)</f>
        <v>N</v>
      </c>
      <c r="W11" s="203" t="str">
        <f>LOOKUP(B11,'Startovní listina'!$B$3:$B$302,'Startovní listina'!$O$3:$O$302)</f>
        <v>N</v>
      </c>
      <c r="X11" s="203" t="str">
        <f>LOOKUP(B11,'Startovní listina'!$B$3:$B$302,'Startovní listina'!$T$3:$T$302)</f>
        <v>N</v>
      </c>
      <c r="Y11" s="203" t="str">
        <f>LOOKUP(B11,'Startovní listina'!$B$3:$B$302,'Startovní listina'!$U$3:$U$302)</f>
        <v>N</v>
      </c>
      <c r="Z11" s="204" t="s">
        <v>158</v>
      </c>
      <c r="AA11" s="204">
        <f>MAX(G$4:G10)+1</f>
        <v>8</v>
      </c>
      <c r="AB11" s="204">
        <f>MAX(H$4:H10)+1</f>
        <v>1</v>
      </c>
      <c r="AC11" s="204">
        <f>MAX(I$4:I10)+1</f>
        <v>1</v>
      </c>
      <c r="AD11" s="204">
        <f>MAX(J$4:J10)+1</f>
        <v>1</v>
      </c>
      <c r="AE11" s="204">
        <f>MAX(K$4:K10)+1</f>
        <v>1</v>
      </c>
      <c r="AF11" s="204">
        <f>MAX(L$4:L10)+1</f>
        <v>1</v>
      </c>
      <c r="AG11" s="204">
        <f>MAX(M$4:M10)+1</f>
        <v>1</v>
      </c>
      <c r="AH11" s="204">
        <f>MAX(N$4:N10)+1</f>
        <v>1</v>
      </c>
      <c r="AI11" s="204">
        <f>MAX(O$4:O10)+1</f>
        <v>1</v>
      </c>
      <c r="AJ11" s="204">
        <f>MAX(P$4:P10)+1</f>
        <v>1</v>
      </c>
      <c r="AK11" s="204">
        <f>MAX(Q$4:Q10)+1</f>
        <v>1</v>
      </c>
      <c r="AL11" s="204" t="e">
        <f>MAX(#REF!)+1</f>
        <v>#REF!</v>
      </c>
      <c r="AN11" s="205">
        <f>LOOKUP(U11,TR!$A$4:$A$11,TR!$B$4:$B$11)</f>
        <v>0.021863425925925925</v>
      </c>
    </row>
    <row r="12" spans="1:40" ht="12.75">
      <c r="A12" s="227" t="s">
        <v>17</v>
      </c>
      <c r="B12" s="126">
        <v>10</v>
      </c>
      <c r="C12" s="123" t="str">
        <f>LOOKUP(B12,'Startovní listina'!$B$3:$B$302,'Startovní listina'!$C$3:$C$302)</f>
        <v>Pelouch Leoš</v>
      </c>
      <c r="D12" s="123" t="str">
        <f>LOOKUP(B12,'Startovní listina'!$B$3:$B$302,'Startovní listina'!$D$3:$D$302)</f>
        <v>SK Chotěboř</v>
      </c>
      <c r="E12" s="124">
        <f>LOOKUP(B12,'Startovní listina'!$B$3:$B$302,'Startovní listina'!$E$3:$E$302)</f>
        <v>1975</v>
      </c>
      <c r="F12" s="128">
        <v>0.02269675925925926</v>
      </c>
      <c r="G12" s="132">
        <f t="shared" si="1"/>
        <v>8</v>
      </c>
      <c r="H12" s="132" t="str">
        <f t="shared" si="2"/>
        <v> </v>
      </c>
      <c r="I12" s="132" t="str">
        <f t="shared" si="3"/>
        <v> </v>
      </c>
      <c r="J12" s="132" t="str">
        <f t="shared" si="4"/>
        <v> </v>
      </c>
      <c r="K12" s="132" t="str">
        <f t="shared" si="5"/>
        <v> </v>
      </c>
      <c r="L12" s="132" t="str">
        <f t="shared" si="6"/>
        <v> </v>
      </c>
      <c r="M12" s="132" t="str">
        <f t="shared" si="7"/>
        <v> </v>
      </c>
      <c r="N12" s="132" t="str">
        <f t="shared" si="8"/>
        <v> </v>
      </c>
      <c r="O12" s="132" t="str">
        <f t="shared" si="9"/>
        <v> </v>
      </c>
      <c r="P12" s="132" t="str">
        <f t="shared" si="10"/>
        <v> </v>
      </c>
      <c r="Q12" s="132" t="str">
        <f t="shared" si="11"/>
        <v> </v>
      </c>
      <c r="R12" s="220" t="str">
        <f t="shared" si="12"/>
        <v> </v>
      </c>
      <c r="S12" s="223">
        <f t="shared" si="0"/>
        <v>94.59459459459461</v>
      </c>
      <c r="T12" s="104" t="s">
        <v>158</v>
      </c>
      <c r="U12" s="98" t="str">
        <f>LOOKUP(B12,'Startovní listina'!$B$3:$B$302,'Startovní listina'!$F$3:$F$302)</f>
        <v>A</v>
      </c>
      <c r="V12" s="98" t="str">
        <f>LOOKUP(B12,'Startovní listina'!$B$3:$B$302,'Startovní listina'!$N$3:$N$302)</f>
        <v>N</v>
      </c>
      <c r="W12" s="98" t="str">
        <f>LOOKUP(B12,'Startovní listina'!$B$3:$B$302,'Startovní listina'!$O$3:$O$302)</f>
        <v>N</v>
      </c>
      <c r="X12" s="98" t="str">
        <f>LOOKUP(B12,'Startovní listina'!$B$3:$B$302,'Startovní listina'!$T$3:$T$302)</f>
        <v>N</v>
      </c>
      <c r="Y12" s="98" t="str">
        <f>LOOKUP(B12,'Startovní listina'!$B$3:$B$302,'Startovní listina'!$U$3:$U$302)</f>
        <v>N</v>
      </c>
      <c r="Z12" t="s">
        <v>158</v>
      </c>
      <c r="AA12">
        <f>MAX(G$4:G11)+1</f>
        <v>8</v>
      </c>
      <c r="AB12">
        <f>MAX(H$4:H11)+1</f>
        <v>2</v>
      </c>
      <c r="AC12">
        <f>MAX(I$4:I11)+1</f>
        <v>1</v>
      </c>
      <c r="AD12">
        <f>MAX(J$4:J11)+1</f>
        <v>1</v>
      </c>
      <c r="AE12">
        <f>MAX(K$4:K11)+1</f>
        <v>1</v>
      </c>
      <c r="AF12">
        <f>MAX(L$4:L11)+1</f>
        <v>1</v>
      </c>
      <c r="AG12">
        <f>MAX(M$4:M11)+1</f>
        <v>1</v>
      </c>
      <c r="AH12">
        <f>MAX(N$4:N11)+1</f>
        <v>1</v>
      </c>
      <c r="AI12">
        <f>MAX(O$4:O11)+1</f>
        <v>1</v>
      </c>
      <c r="AJ12">
        <f>MAX(P$4:P11)+1</f>
        <v>1</v>
      </c>
      <c r="AK12">
        <f>MAX(Q$4:Q11)+1</f>
        <v>1</v>
      </c>
      <c r="AL12" t="e">
        <f>MAX(#REF!)+1</f>
        <v>#REF!</v>
      </c>
      <c r="AN12" s="105">
        <f>LOOKUP(U12,TR!$A$4:$A$11,TR!$B$4:$B$11)</f>
        <v>0.020439814814814817</v>
      </c>
    </row>
    <row r="13" spans="1:40" ht="12.75">
      <c r="A13" s="227" t="s">
        <v>18</v>
      </c>
      <c r="B13" s="126">
        <v>4</v>
      </c>
      <c r="C13" s="123" t="str">
        <f>LOOKUP(B13,'Startovní listina'!$B$3:$B$302,'Startovní listina'!$C$3:$C$302)</f>
        <v>Vaculka Petr</v>
      </c>
      <c r="D13" s="123" t="str">
        <f>LOOKUP(B13,'Startovní listina'!$B$3:$B$302,'Startovní listina'!$D$3:$D$302)</f>
        <v>AK Most</v>
      </c>
      <c r="E13" s="124">
        <f>LOOKUP(B13,'Startovní listina'!$B$3:$B$302,'Startovní listina'!$E$3:$E$302)</f>
        <v>1985</v>
      </c>
      <c r="F13" s="128">
        <v>0.022743055555555555</v>
      </c>
      <c r="G13" s="132">
        <f t="shared" si="1"/>
        <v>9</v>
      </c>
      <c r="H13" s="132" t="str">
        <f t="shared" si="2"/>
        <v> </v>
      </c>
      <c r="I13" s="132" t="str">
        <f t="shared" si="3"/>
        <v> </v>
      </c>
      <c r="J13" s="132" t="str">
        <f t="shared" si="4"/>
        <v> </v>
      </c>
      <c r="K13" s="132" t="str">
        <f t="shared" si="5"/>
        <v> </v>
      </c>
      <c r="L13" s="132" t="str">
        <f t="shared" si="6"/>
        <v> </v>
      </c>
      <c r="M13" s="132" t="str">
        <f t="shared" si="7"/>
        <v> </v>
      </c>
      <c r="N13" s="132" t="str">
        <f t="shared" si="8"/>
        <v> </v>
      </c>
      <c r="O13" s="132" t="str">
        <f t="shared" si="9"/>
        <v> </v>
      </c>
      <c r="P13" s="132" t="str">
        <f t="shared" si="10"/>
        <v> </v>
      </c>
      <c r="Q13" s="132" t="str">
        <f t="shared" si="11"/>
        <v> </v>
      </c>
      <c r="R13" s="220" t="str">
        <f t="shared" si="12"/>
        <v> </v>
      </c>
      <c r="S13" s="223">
        <f t="shared" si="0"/>
        <v>94.40203562340969</v>
      </c>
      <c r="T13" s="104" t="s">
        <v>158</v>
      </c>
      <c r="U13" s="98" t="str">
        <f>LOOKUP(B13,'Startovní listina'!$B$3:$B$302,'Startovní listina'!$F$3:$F$302)</f>
        <v>A</v>
      </c>
      <c r="V13" s="98" t="str">
        <f>LOOKUP(B13,'Startovní listina'!$B$3:$B$302,'Startovní listina'!$N$3:$N$302)</f>
        <v>N</v>
      </c>
      <c r="W13" s="98" t="str">
        <f>LOOKUP(B13,'Startovní listina'!$B$3:$B$302,'Startovní listina'!$O$3:$O$302)</f>
        <v>N</v>
      </c>
      <c r="X13" s="98" t="str">
        <f>LOOKUP(B13,'Startovní listina'!$B$3:$B$302,'Startovní listina'!$T$3:$T$302)</f>
        <v>N</v>
      </c>
      <c r="Y13" s="98" t="str">
        <f>LOOKUP(B13,'Startovní listina'!$B$3:$B$302,'Startovní listina'!$U$3:$U$302)</f>
        <v>N</v>
      </c>
      <c r="Z13" t="s">
        <v>158</v>
      </c>
      <c r="AA13">
        <f>MAX(G$4:G12)+1</f>
        <v>9</v>
      </c>
      <c r="AB13">
        <f>MAX(H$4:H12)+1</f>
        <v>2</v>
      </c>
      <c r="AC13">
        <f>MAX(I$4:I12)+1</f>
        <v>1</v>
      </c>
      <c r="AD13">
        <f>MAX(J$4:J12)+1</f>
        <v>1</v>
      </c>
      <c r="AE13">
        <f>MAX(K$4:K12)+1</f>
        <v>1</v>
      </c>
      <c r="AF13">
        <f>MAX(L$4:L12)+1</f>
        <v>1</v>
      </c>
      <c r="AG13">
        <f>MAX(M$4:M12)+1</f>
        <v>1</v>
      </c>
      <c r="AH13">
        <f>MAX(N$4:N12)+1</f>
        <v>1</v>
      </c>
      <c r="AI13">
        <f>MAX(O$4:O12)+1</f>
        <v>1</v>
      </c>
      <c r="AJ13">
        <f>MAX(P$4:P12)+1</f>
        <v>1</v>
      </c>
      <c r="AK13">
        <f>MAX(Q$4:Q12)+1</f>
        <v>1</v>
      </c>
      <c r="AL13" t="e">
        <f>MAX(#REF!)+1</f>
        <v>#REF!</v>
      </c>
      <c r="AN13" s="105">
        <f>LOOKUP(U13,TR!$A$4:$A$11,TR!$B$4:$B$11)</f>
        <v>0.020439814814814817</v>
      </c>
    </row>
    <row r="14" spans="1:40" ht="12.75">
      <c r="A14" s="227" t="s">
        <v>19</v>
      </c>
      <c r="B14" s="126">
        <v>63</v>
      </c>
      <c r="C14" s="123" t="str">
        <f>LOOKUP(B14,'Startovní listina'!$B$3:$B$302,'Startovní listina'!$C$3:$C$302)</f>
        <v>Holas Štepán</v>
      </c>
      <c r="D14" s="123" t="str">
        <f>LOOKUP(B14,'Startovní listina'!$B$3:$B$302,'Startovní listina'!$D$3:$D$302)</f>
        <v>Sportcentrum Jičín</v>
      </c>
      <c r="E14" s="124">
        <f>LOOKUP(B14,'Startovní listina'!$B$3:$B$302,'Startovní listina'!$E$3:$E$302)</f>
        <v>1987</v>
      </c>
      <c r="F14" s="128">
        <v>0.022997685185185187</v>
      </c>
      <c r="G14" s="132">
        <f t="shared" si="1"/>
        <v>10</v>
      </c>
      <c r="H14" s="132" t="str">
        <f t="shared" si="2"/>
        <v> </v>
      </c>
      <c r="I14" s="132" t="str">
        <f t="shared" si="3"/>
        <v> </v>
      </c>
      <c r="J14" s="132" t="str">
        <f t="shared" si="4"/>
        <v> </v>
      </c>
      <c r="K14" s="132" t="str">
        <f t="shared" si="5"/>
        <v> </v>
      </c>
      <c r="L14" s="132" t="str">
        <f t="shared" si="6"/>
        <v> </v>
      </c>
      <c r="M14" s="132" t="str">
        <f t="shared" si="7"/>
        <v> </v>
      </c>
      <c r="N14" s="132" t="str">
        <f t="shared" si="8"/>
        <v> </v>
      </c>
      <c r="O14" s="132" t="str">
        <f t="shared" si="9"/>
        <v> </v>
      </c>
      <c r="P14" s="132" t="str">
        <f t="shared" si="10"/>
        <v> </v>
      </c>
      <c r="Q14" s="132" t="str">
        <f t="shared" si="11"/>
        <v> </v>
      </c>
      <c r="R14" s="220" t="str">
        <f t="shared" si="12"/>
        <v> </v>
      </c>
      <c r="S14" s="223">
        <f t="shared" si="0"/>
        <v>93.35681932561651</v>
      </c>
      <c r="T14" s="104" t="s">
        <v>158</v>
      </c>
      <c r="U14" s="98" t="str">
        <f>LOOKUP(B14,'Startovní listina'!$B$3:$B$302,'Startovní listina'!$F$3:$F$302)</f>
        <v>A</v>
      </c>
      <c r="V14" s="98" t="str">
        <f>LOOKUP(B14,'Startovní listina'!$B$3:$B$302,'Startovní listina'!$N$3:$N$302)</f>
        <v>N</v>
      </c>
      <c r="W14" s="98" t="str">
        <f>LOOKUP(B14,'Startovní listina'!$B$3:$B$302,'Startovní listina'!$O$3:$O$302)</f>
        <v>N</v>
      </c>
      <c r="X14" s="98" t="str">
        <f>LOOKUP(B14,'Startovní listina'!$B$3:$B$302,'Startovní listina'!$T$3:$T$302)</f>
        <v>N</v>
      </c>
      <c r="Y14" s="98" t="str">
        <f>LOOKUP(B14,'Startovní listina'!$B$3:$B$302,'Startovní listina'!$U$3:$U$302)</f>
        <v>N</v>
      </c>
      <c r="Z14" t="s">
        <v>158</v>
      </c>
      <c r="AA14">
        <f>MAX(G$4:G13)+1</f>
        <v>10</v>
      </c>
      <c r="AB14">
        <f>MAX(H$4:H13)+1</f>
        <v>2</v>
      </c>
      <c r="AC14">
        <f>MAX(I$4:I13)+1</f>
        <v>1</v>
      </c>
      <c r="AD14">
        <f>MAX(J$4:J13)+1</f>
        <v>1</v>
      </c>
      <c r="AE14">
        <f>MAX(K$4:K13)+1</f>
        <v>1</v>
      </c>
      <c r="AF14">
        <f>MAX(L$4:L13)+1</f>
        <v>1</v>
      </c>
      <c r="AG14">
        <f>MAX(M$4:M13)+1</f>
        <v>1</v>
      </c>
      <c r="AH14">
        <f>MAX(N$4:N13)+1</f>
        <v>1</v>
      </c>
      <c r="AI14">
        <f>MAX(O$4:O13)+1</f>
        <v>1</v>
      </c>
      <c r="AJ14">
        <f>MAX(P$4:P13)+1</f>
        <v>1</v>
      </c>
      <c r="AK14">
        <f>MAX(Q$4:Q13)+1</f>
        <v>1</v>
      </c>
      <c r="AL14" t="e">
        <f>MAX(#REF!)+1</f>
        <v>#REF!</v>
      </c>
      <c r="AN14" s="105">
        <f>LOOKUP(U14,TR!$A$4:$A$11,TR!$B$4:$B$11)</f>
        <v>0.020439814814814817</v>
      </c>
    </row>
    <row r="15" spans="1:40" ht="12.75">
      <c r="A15" s="227" t="s">
        <v>20</v>
      </c>
      <c r="B15" s="126">
        <v>109</v>
      </c>
      <c r="C15" s="123" t="str">
        <f>LOOKUP(B15,'Startovní listina'!$B$3:$B$302,'Startovní listina'!$C$3:$C$302)</f>
        <v>Petronjuk Viktor</v>
      </c>
      <c r="D15" s="123" t="str">
        <f>LOOKUP(B15,'Startovní listina'!$B$3:$B$302,'Startovní listina'!$D$3:$D$302)</f>
        <v>AC Kovošrot Praha</v>
      </c>
      <c r="E15" s="124">
        <f>LOOKUP(B15,'Startovní listina'!$B$3:$B$302,'Startovní listina'!$E$3:$E$302)</f>
        <v>1960</v>
      </c>
      <c r="F15" s="128">
        <v>0.023055555555555555</v>
      </c>
      <c r="G15" s="132" t="str">
        <f t="shared" si="1"/>
        <v> </v>
      </c>
      <c r="H15" s="132">
        <f t="shared" si="2"/>
        <v>2</v>
      </c>
      <c r="I15" s="132" t="str">
        <f t="shared" si="3"/>
        <v> </v>
      </c>
      <c r="J15" s="132" t="str">
        <f t="shared" si="4"/>
        <v> </v>
      </c>
      <c r="K15" s="132" t="str">
        <f t="shared" si="5"/>
        <v> </v>
      </c>
      <c r="L15" s="132" t="str">
        <f t="shared" si="6"/>
        <v> </v>
      </c>
      <c r="M15" s="132" t="str">
        <f t="shared" si="7"/>
        <v> </v>
      </c>
      <c r="N15" s="132" t="str">
        <f t="shared" si="8"/>
        <v> </v>
      </c>
      <c r="O15" s="132" t="str">
        <f t="shared" si="9"/>
        <v> </v>
      </c>
      <c r="P15" s="132" t="str">
        <f t="shared" si="10"/>
        <v> </v>
      </c>
      <c r="Q15" s="132" t="str">
        <f t="shared" si="11"/>
        <v> </v>
      </c>
      <c r="R15" s="220" t="str">
        <f t="shared" si="12"/>
        <v> </v>
      </c>
      <c r="S15" s="223">
        <f t="shared" si="0"/>
        <v>93.12248995983937</v>
      </c>
      <c r="T15" s="104" t="s">
        <v>158</v>
      </c>
      <c r="U15" s="98" t="str">
        <f>LOOKUP(B15,'Startovní listina'!$B$3:$B$302,'Startovní listina'!$F$3:$F$302)</f>
        <v>B</v>
      </c>
      <c r="V15" s="98" t="str">
        <f>LOOKUP(B15,'Startovní listina'!$B$3:$B$302,'Startovní listina'!$N$3:$N$302)</f>
        <v>N</v>
      </c>
      <c r="W15" s="98" t="str">
        <f>LOOKUP(B15,'Startovní listina'!$B$3:$B$302,'Startovní listina'!$O$3:$O$302)</f>
        <v>N</v>
      </c>
      <c r="X15" s="98" t="str">
        <f>LOOKUP(B15,'Startovní listina'!$B$3:$B$302,'Startovní listina'!$T$3:$T$302)</f>
        <v>N</v>
      </c>
      <c r="Y15" s="98" t="str">
        <f>LOOKUP(B15,'Startovní listina'!$B$3:$B$302,'Startovní listina'!$U$3:$U$302)</f>
        <v>N</v>
      </c>
      <c r="Z15" t="s">
        <v>158</v>
      </c>
      <c r="AA15">
        <f>MAX(G$4:G14)+1</f>
        <v>11</v>
      </c>
      <c r="AB15">
        <f>MAX(H$4:H14)+1</f>
        <v>2</v>
      </c>
      <c r="AC15">
        <f>MAX(I$4:I14)+1</f>
        <v>1</v>
      </c>
      <c r="AD15">
        <f>MAX(J$4:J14)+1</f>
        <v>1</v>
      </c>
      <c r="AE15">
        <f>MAX(K$4:K14)+1</f>
        <v>1</v>
      </c>
      <c r="AF15">
        <f>MAX(L$4:L14)+1</f>
        <v>1</v>
      </c>
      <c r="AG15">
        <f>MAX(M$4:M14)+1</f>
        <v>1</v>
      </c>
      <c r="AH15">
        <f>MAX(N$4:N14)+1</f>
        <v>1</v>
      </c>
      <c r="AI15">
        <f>MAX(O$4:O14)+1</f>
        <v>1</v>
      </c>
      <c r="AJ15">
        <f>MAX(P$4:P14)+1</f>
        <v>1</v>
      </c>
      <c r="AK15">
        <f>MAX(Q$4:Q14)+1</f>
        <v>1</v>
      </c>
      <c r="AL15" t="e">
        <f>MAX(#REF!)+1</f>
        <v>#REF!</v>
      </c>
      <c r="AN15" s="105">
        <f>LOOKUP(U15,TR!$A$4:$A$11,TR!$B$4:$B$11)</f>
        <v>0.021863425925925925</v>
      </c>
    </row>
    <row r="16" spans="1:40" ht="12.75">
      <c r="A16" s="227" t="s">
        <v>21</v>
      </c>
      <c r="B16" s="126">
        <v>5</v>
      </c>
      <c r="C16" s="123" t="str">
        <f>LOOKUP(B16,'Startovní listina'!$B$3:$B$302,'Startovní listina'!$C$3:$C$302)</f>
        <v>Havelka Petr</v>
      </c>
      <c r="D16" s="123" t="str">
        <f>LOOKUP(B16,'Startovní listina'!$B$3:$B$302,'Startovní listina'!$D$3:$D$302)</f>
        <v>AC Praha 1890</v>
      </c>
      <c r="E16" s="124">
        <f>LOOKUP(B16,'Startovní listina'!$B$3:$B$302,'Startovní listina'!$E$3:$E$302)</f>
        <v>1972</v>
      </c>
      <c r="F16" s="128">
        <v>0.02309027777777778</v>
      </c>
      <c r="G16" s="132">
        <f t="shared" si="1"/>
        <v>11</v>
      </c>
      <c r="H16" s="132" t="str">
        <f t="shared" si="2"/>
        <v> </v>
      </c>
      <c r="I16" s="132" t="str">
        <f t="shared" si="3"/>
        <v> </v>
      </c>
      <c r="J16" s="132" t="str">
        <f t="shared" si="4"/>
        <v> </v>
      </c>
      <c r="K16" s="132" t="str">
        <f t="shared" si="5"/>
        <v> </v>
      </c>
      <c r="L16" s="132" t="str">
        <f t="shared" si="6"/>
        <v> </v>
      </c>
      <c r="M16" s="132" t="str">
        <f t="shared" si="7"/>
        <v> </v>
      </c>
      <c r="N16" s="132" t="str">
        <f t="shared" si="8"/>
        <v> </v>
      </c>
      <c r="O16" s="132" t="str">
        <f t="shared" si="9"/>
        <v> </v>
      </c>
      <c r="P16" s="132" t="str">
        <f t="shared" si="10"/>
        <v> </v>
      </c>
      <c r="Q16" s="132" t="str">
        <f t="shared" si="11"/>
        <v> </v>
      </c>
      <c r="R16" s="220" t="str">
        <f t="shared" si="12"/>
        <v> </v>
      </c>
      <c r="S16" s="223">
        <f t="shared" si="0"/>
        <v>92.98245614035088</v>
      </c>
      <c r="T16" s="104" t="s">
        <v>158</v>
      </c>
      <c r="U16" s="98" t="str">
        <f>LOOKUP(B16,'Startovní listina'!$B$3:$B$302,'Startovní listina'!$F$3:$F$302)</f>
        <v>A</v>
      </c>
      <c r="V16" s="98" t="str">
        <f>LOOKUP(B16,'Startovní listina'!$B$3:$B$302,'Startovní listina'!$N$3:$N$302)</f>
        <v>N</v>
      </c>
      <c r="W16" s="98" t="str">
        <f>LOOKUP(B16,'Startovní listina'!$B$3:$B$302,'Startovní listina'!$O$3:$O$302)</f>
        <v>N</v>
      </c>
      <c r="X16" s="98" t="str">
        <f>LOOKUP(B16,'Startovní listina'!$B$3:$B$302,'Startovní listina'!$T$3:$T$302)</f>
        <v>N</v>
      </c>
      <c r="Y16" s="98" t="str">
        <f>LOOKUP(B16,'Startovní listina'!$B$3:$B$302,'Startovní listina'!$U$3:$U$302)</f>
        <v>N</v>
      </c>
      <c r="Z16" t="s">
        <v>158</v>
      </c>
      <c r="AA16">
        <f>MAX(G$4:G15)+1</f>
        <v>11</v>
      </c>
      <c r="AB16">
        <f>MAX(H$4:H15)+1</f>
        <v>3</v>
      </c>
      <c r="AC16">
        <f>MAX(I$4:I15)+1</f>
        <v>1</v>
      </c>
      <c r="AD16">
        <f>MAX(J$4:J15)+1</f>
        <v>1</v>
      </c>
      <c r="AE16">
        <f>MAX(K$4:K15)+1</f>
        <v>1</v>
      </c>
      <c r="AF16">
        <f>MAX(L$4:L15)+1</f>
        <v>1</v>
      </c>
      <c r="AG16">
        <f>MAX(M$4:M15)+1</f>
        <v>1</v>
      </c>
      <c r="AH16">
        <f>MAX(N$4:N15)+1</f>
        <v>1</v>
      </c>
      <c r="AI16">
        <f>MAX(O$4:O15)+1</f>
        <v>1</v>
      </c>
      <c r="AJ16">
        <f>MAX(P$4:P15)+1</f>
        <v>1</v>
      </c>
      <c r="AK16">
        <f>MAX(Q$4:Q15)+1</f>
        <v>1</v>
      </c>
      <c r="AL16" t="e">
        <f>MAX(#REF!)+1</f>
        <v>#REF!</v>
      </c>
      <c r="AN16" s="105">
        <f>LOOKUP(U16,TR!$A$4:$A$11,TR!$B$4:$B$11)</f>
        <v>0.020439814814814817</v>
      </c>
    </row>
    <row r="17" spans="1:40" ht="12.75">
      <c r="A17" s="227" t="s">
        <v>22</v>
      </c>
      <c r="B17" s="126">
        <v>92</v>
      </c>
      <c r="C17" s="123" t="str">
        <f>LOOKUP(B17,'Startovní listina'!$B$3:$B$302,'Startovní listina'!$C$3:$C$302)</f>
        <v>Herner David</v>
      </c>
      <c r="D17" s="123" t="str">
        <f>LOOKUP(B17,'Startovní listina'!$B$3:$B$302,'Startovní listina'!$D$3:$D$302)</f>
        <v>Slavia Hradec Králové</v>
      </c>
      <c r="E17" s="124">
        <f>LOOKUP(B17,'Startovní listina'!$B$3:$B$302,'Startovní listina'!$E$3:$E$302)</f>
        <v>1976</v>
      </c>
      <c r="F17" s="128">
        <v>0.023113425925925926</v>
      </c>
      <c r="G17" s="132">
        <f t="shared" si="1"/>
        <v>12</v>
      </c>
      <c r="H17" s="132" t="str">
        <f t="shared" si="2"/>
        <v> </v>
      </c>
      <c r="I17" s="132" t="str">
        <f t="shared" si="3"/>
        <v> </v>
      </c>
      <c r="J17" s="132" t="str">
        <f t="shared" si="4"/>
        <v> </v>
      </c>
      <c r="K17" s="132" t="str">
        <f t="shared" si="5"/>
        <v> </v>
      </c>
      <c r="L17" s="132" t="str">
        <f t="shared" si="6"/>
        <v> </v>
      </c>
      <c r="M17" s="132" t="str">
        <f t="shared" si="7"/>
        <v> </v>
      </c>
      <c r="N17" s="132" t="str">
        <f t="shared" si="8"/>
        <v> </v>
      </c>
      <c r="O17" s="132" t="str">
        <f t="shared" si="9"/>
        <v> </v>
      </c>
      <c r="P17" s="132" t="str">
        <f t="shared" si="10"/>
        <v> </v>
      </c>
      <c r="Q17" s="132" t="str">
        <f t="shared" si="11"/>
        <v> </v>
      </c>
      <c r="R17" s="220" t="str">
        <f t="shared" si="12"/>
        <v> </v>
      </c>
      <c r="S17" s="223">
        <f t="shared" si="0"/>
        <v>92.88933400100152</v>
      </c>
      <c r="T17" s="104" t="s">
        <v>158</v>
      </c>
      <c r="U17" s="98" t="str">
        <f>LOOKUP(B17,'Startovní listina'!$B$3:$B$302,'Startovní listina'!$F$3:$F$302)</f>
        <v>A</v>
      </c>
      <c r="V17" s="98" t="str">
        <f>LOOKUP(B17,'Startovní listina'!$B$3:$B$302,'Startovní listina'!$N$3:$N$302)</f>
        <v>N</v>
      </c>
      <c r="W17" s="98" t="str">
        <f>LOOKUP(B17,'Startovní listina'!$B$3:$B$302,'Startovní listina'!$O$3:$O$302)</f>
        <v>N</v>
      </c>
      <c r="X17" s="98" t="str">
        <f>LOOKUP(B17,'Startovní listina'!$B$3:$B$302,'Startovní listina'!$T$3:$T$302)</f>
        <v>N</v>
      </c>
      <c r="Y17" s="98" t="str">
        <f>LOOKUP(B17,'Startovní listina'!$B$3:$B$302,'Startovní listina'!$U$3:$U$302)</f>
        <v>N</v>
      </c>
      <c r="Z17" t="s">
        <v>158</v>
      </c>
      <c r="AA17">
        <f>MAX(G$4:G16)+1</f>
        <v>12</v>
      </c>
      <c r="AB17">
        <f>MAX(H$4:H16)+1</f>
        <v>3</v>
      </c>
      <c r="AC17">
        <f>MAX(I$4:I16)+1</f>
        <v>1</v>
      </c>
      <c r="AD17">
        <f>MAX(J$4:J16)+1</f>
        <v>1</v>
      </c>
      <c r="AE17">
        <f>MAX(K$4:K16)+1</f>
        <v>1</v>
      </c>
      <c r="AF17">
        <f>MAX(L$4:L16)+1</f>
        <v>1</v>
      </c>
      <c r="AG17">
        <f>MAX(M$4:M16)+1</f>
        <v>1</v>
      </c>
      <c r="AH17">
        <f>MAX(N$4:N16)+1</f>
        <v>1</v>
      </c>
      <c r="AI17">
        <f>MAX(O$4:O16)+1</f>
        <v>1</v>
      </c>
      <c r="AJ17">
        <f>MAX(P$4:P16)+1</f>
        <v>1</v>
      </c>
      <c r="AK17">
        <f>MAX(Q$4:Q16)+1</f>
        <v>1</v>
      </c>
      <c r="AL17" t="e">
        <f>MAX(#REF!)+1</f>
        <v>#REF!</v>
      </c>
      <c r="AN17" s="105">
        <f>LOOKUP(U17,TR!$A$4:$A$11,TR!$B$4:$B$11)</f>
        <v>0.020439814814814817</v>
      </c>
    </row>
    <row r="18" spans="1:40" ht="12.75">
      <c r="A18" s="227" t="s">
        <v>23</v>
      </c>
      <c r="B18" s="126">
        <v>110</v>
      </c>
      <c r="C18" s="123" t="str">
        <f>LOOKUP(B18,'Startovní listina'!$B$3:$B$302,'Startovní listina'!$C$3:$C$302)</f>
        <v>Poduška Josef</v>
      </c>
      <c r="D18" s="123" t="str">
        <f>LOOKUP(B18,'Startovní listina'!$B$3:$B$302,'Startovní listina'!$D$3:$D$302)</f>
        <v>AC Kladno</v>
      </c>
      <c r="E18" s="124">
        <f>LOOKUP(B18,'Startovní listina'!$B$3:$B$302,'Startovní listina'!$E$3:$E$302)</f>
        <v>1962</v>
      </c>
      <c r="F18" s="128">
        <v>0.023136574074074077</v>
      </c>
      <c r="G18" s="132" t="str">
        <f t="shared" si="1"/>
        <v> </v>
      </c>
      <c r="H18" s="132">
        <f t="shared" si="2"/>
        <v>3</v>
      </c>
      <c r="I18" s="132" t="str">
        <f t="shared" si="3"/>
        <v> </v>
      </c>
      <c r="J18" s="132" t="str">
        <f t="shared" si="4"/>
        <v> </v>
      </c>
      <c r="K18" s="132" t="str">
        <f t="shared" si="5"/>
        <v> </v>
      </c>
      <c r="L18" s="132" t="str">
        <f t="shared" si="6"/>
        <v> </v>
      </c>
      <c r="M18" s="132" t="str">
        <f t="shared" si="7"/>
        <v> </v>
      </c>
      <c r="N18" s="132" t="str">
        <f t="shared" si="8"/>
        <v> </v>
      </c>
      <c r="O18" s="132" t="str">
        <f t="shared" si="9"/>
        <v> </v>
      </c>
      <c r="P18" s="132" t="str">
        <f t="shared" si="10"/>
        <v> </v>
      </c>
      <c r="Q18" s="132" t="str">
        <f t="shared" si="11"/>
        <v> </v>
      </c>
      <c r="R18" s="220" t="str">
        <f t="shared" si="12"/>
        <v> </v>
      </c>
      <c r="S18" s="223">
        <f t="shared" si="0"/>
        <v>92.79639819909956</v>
      </c>
      <c r="T18" s="104" t="s">
        <v>158</v>
      </c>
      <c r="U18" s="98" t="str">
        <f>LOOKUP(B18,'Startovní listina'!$B$3:$B$302,'Startovní listina'!$F$3:$F$302)</f>
        <v>B</v>
      </c>
      <c r="V18" s="98" t="str">
        <f>LOOKUP(B18,'Startovní listina'!$B$3:$B$302,'Startovní listina'!$N$3:$N$302)</f>
        <v>N</v>
      </c>
      <c r="W18" s="98" t="str">
        <f>LOOKUP(B18,'Startovní listina'!$B$3:$B$302,'Startovní listina'!$O$3:$O$302)</f>
        <v>N</v>
      </c>
      <c r="X18" s="98" t="str">
        <f>LOOKUP(B18,'Startovní listina'!$B$3:$B$302,'Startovní listina'!$T$3:$T$302)</f>
        <v>N</v>
      </c>
      <c r="Y18" s="98" t="str">
        <f>LOOKUP(B18,'Startovní listina'!$B$3:$B$302,'Startovní listina'!$U$3:$U$302)</f>
        <v>N</v>
      </c>
      <c r="Z18" t="s">
        <v>158</v>
      </c>
      <c r="AA18">
        <f>MAX(G$4:G17)+1</f>
        <v>13</v>
      </c>
      <c r="AB18">
        <f>MAX(H$4:H17)+1</f>
        <v>3</v>
      </c>
      <c r="AC18">
        <f>MAX(I$4:I17)+1</f>
        <v>1</v>
      </c>
      <c r="AD18">
        <f>MAX(J$4:J17)+1</f>
        <v>1</v>
      </c>
      <c r="AE18">
        <f>MAX(K$4:K17)+1</f>
        <v>1</v>
      </c>
      <c r="AF18">
        <f>MAX(L$4:L17)+1</f>
        <v>1</v>
      </c>
      <c r="AG18">
        <f>MAX(M$4:M17)+1</f>
        <v>1</v>
      </c>
      <c r="AH18">
        <f>MAX(N$4:N17)+1</f>
        <v>1</v>
      </c>
      <c r="AI18">
        <f>MAX(O$4:O17)+1</f>
        <v>1</v>
      </c>
      <c r="AJ18">
        <f>MAX(P$4:P17)+1</f>
        <v>1</v>
      </c>
      <c r="AK18">
        <f>MAX(Q$4:Q17)+1</f>
        <v>1</v>
      </c>
      <c r="AL18" t="e">
        <f>MAX(#REF!)+1</f>
        <v>#REF!</v>
      </c>
      <c r="AN18" s="105">
        <f>LOOKUP(U18,TR!$A$4:$A$11,TR!$B$4:$B$11)</f>
        <v>0.021863425925925925</v>
      </c>
    </row>
    <row r="19" spans="1:40" ht="12.75">
      <c r="A19" s="227" t="s">
        <v>24</v>
      </c>
      <c r="B19" s="126">
        <v>17</v>
      </c>
      <c r="C19" s="123" t="str">
        <f>LOOKUP(B19,'Startovní listina'!$B$3:$B$302,'Startovní listina'!$C$3:$C$302)</f>
        <v>Mrázek Jan</v>
      </c>
      <c r="D19" s="123" t="str">
        <f>LOOKUP(B19,'Startovní listina'!$B$3:$B$302,'Startovní listina'!$D$3:$D$302)</f>
        <v>Reprezentace OB ČR</v>
      </c>
      <c r="E19" s="124">
        <v>1953</v>
      </c>
      <c r="F19" s="128">
        <v>0.02327546296296296</v>
      </c>
      <c r="G19" s="132">
        <f t="shared" si="1"/>
        <v>13</v>
      </c>
      <c r="H19" s="132" t="str">
        <f t="shared" si="2"/>
        <v> </v>
      </c>
      <c r="I19" s="132" t="str">
        <f t="shared" si="3"/>
        <v> </v>
      </c>
      <c r="J19" s="132" t="str">
        <f t="shared" si="4"/>
        <v> </v>
      </c>
      <c r="K19" s="132" t="str">
        <f t="shared" si="5"/>
        <v> </v>
      </c>
      <c r="L19" s="132" t="str">
        <f t="shared" si="6"/>
        <v> </v>
      </c>
      <c r="M19" s="132" t="str">
        <f t="shared" si="7"/>
        <v> </v>
      </c>
      <c r="N19" s="132" t="str">
        <f t="shared" si="8"/>
        <v> </v>
      </c>
      <c r="O19" s="132" t="str">
        <f t="shared" si="9"/>
        <v> </v>
      </c>
      <c r="P19" s="132" t="str">
        <f t="shared" si="10"/>
        <v> </v>
      </c>
      <c r="Q19" s="132" t="str">
        <f t="shared" si="11"/>
        <v> </v>
      </c>
      <c r="R19" s="220" t="str">
        <f t="shared" si="12"/>
        <v> </v>
      </c>
      <c r="S19" s="223">
        <f t="shared" si="0"/>
        <v>92.24266534062657</v>
      </c>
      <c r="T19" s="104" t="s">
        <v>158</v>
      </c>
      <c r="U19" s="98" t="str">
        <f>LOOKUP(B19,'Startovní listina'!$B$3:$B$302,'Startovní listina'!$F$3:$F$302)</f>
        <v>A</v>
      </c>
      <c r="V19" s="98" t="str">
        <f>LOOKUP(B19,'Startovní listina'!$B$3:$B$302,'Startovní listina'!$N$3:$N$302)</f>
        <v>N</v>
      </c>
      <c r="W19" s="98" t="str">
        <f>LOOKUP(B19,'Startovní listina'!$B$3:$B$302,'Startovní listina'!$O$3:$O$302)</f>
        <v>N</v>
      </c>
      <c r="X19" s="98" t="str">
        <f>LOOKUP(B19,'Startovní listina'!$B$3:$B$302,'Startovní listina'!$T$3:$T$302)</f>
        <v>N</v>
      </c>
      <c r="Y19" s="98" t="str">
        <f>LOOKUP(B19,'Startovní listina'!$B$3:$B$302,'Startovní listina'!$U$3:$U$302)</f>
        <v>N</v>
      </c>
      <c r="Z19" t="s">
        <v>158</v>
      </c>
      <c r="AA19">
        <f>MAX(G$4:G18)+1</f>
        <v>13</v>
      </c>
      <c r="AB19">
        <f>MAX(H$4:H18)+1</f>
        <v>4</v>
      </c>
      <c r="AC19">
        <f>MAX(I$4:I18)+1</f>
        <v>1</v>
      </c>
      <c r="AD19">
        <f>MAX(J$4:J18)+1</f>
        <v>1</v>
      </c>
      <c r="AE19">
        <f>MAX(K$4:K18)+1</f>
        <v>1</v>
      </c>
      <c r="AF19">
        <f>MAX(L$4:L18)+1</f>
        <v>1</v>
      </c>
      <c r="AG19">
        <f>MAX(M$4:M18)+1</f>
        <v>1</v>
      </c>
      <c r="AH19">
        <f>MAX(N$4:N18)+1</f>
        <v>1</v>
      </c>
      <c r="AI19">
        <f>MAX(O$4:O18)+1</f>
        <v>1</v>
      </c>
      <c r="AJ19">
        <f>MAX(P$4:P18)+1</f>
        <v>1</v>
      </c>
      <c r="AK19">
        <f>MAX(Q$4:Q18)+1</f>
        <v>1</v>
      </c>
      <c r="AL19" t="e">
        <f>MAX(#REF!)+1</f>
        <v>#REF!</v>
      </c>
      <c r="AN19" s="105">
        <f>LOOKUP(U19,TR!$A$4:$A$11,TR!$B$4:$B$11)</f>
        <v>0.020439814814814817</v>
      </c>
    </row>
    <row r="20" spans="1:40" ht="12.75">
      <c r="A20" s="227" t="s">
        <v>25</v>
      </c>
      <c r="B20" s="126">
        <v>58</v>
      </c>
      <c r="C20" s="123" t="str">
        <f>LOOKUP(B20,'Startovní listina'!$B$3:$B$302,'Startovní listina'!$C$3:$C$302)</f>
        <v>Kouba Adam</v>
      </c>
      <c r="D20" s="123" t="str">
        <f>LOOKUP(B20,'Startovní listina'!$B$3:$B$302,'Startovní listina'!$D$3:$D$302)</f>
        <v>AK Most</v>
      </c>
      <c r="E20" s="124">
        <f>LOOKUP(B20,'Startovní listina'!$B$3:$B$302,'Startovní listina'!$E$3:$E$302)</f>
        <v>1987</v>
      </c>
      <c r="F20" s="128">
        <v>0.023344907407407408</v>
      </c>
      <c r="G20" s="132">
        <f t="shared" si="1"/>
        <v>14</v>
      </c>
      <c r="H20" s="132" t="str">
        <f t="shared" si="2"/>
        <v> </v>
      </c>
      <c r="I20" s="132" t="str">
        <f t="shared" si="3"/>
        <v> </v>
      </c>
      <c r="J20" s="132" t="str">
        <f t="shared" si="4"/>
        <v> </v>
      </c>
      <c r="K20" s="132" t="str">
        <f t="shared" si="5"/>
        <v> </v>
      </c>
      <c r="L20" s="132" t="str">
        <f t="shared" si="6"/>
        <v> </v>
      </c>
      <c r="M20" s="132" t="str">
        <f t="shared" si="7"/>
        <v> </v>
      </c>
      <c r="N20" s="132" t="str">
        <f t="shared" si="8"/>
        <v> </v>
      </c>
      <c r="O20" s="132" t="str">
        <f t="shared" si="9"/>
        <v> </v>
      </c>
      <c r="P20" s="132" t="str">
        <f t="shared" si="10"/>
        <v> </v>
      </c>
      <c r="Q20" s="132" t="str">
        <f t="shared" si="11"/>
        <v> </v>
      </c>
      <c r="R20" s="220" t="str">
        <f t="shared" si="12"/>
        <v> </v>
      </c>
      <c r="S20" s="223">
        <f t="shared" si="0"/>
        <v>91.96826970748637</v>
      </c>
      <c r="T20" s="104" t="s">
        <v>158</v>
      </c>
      <c r="U20" s="98" t="str">
        <f>LOOKUP(B20,'Startovní listina'!$B$3:$B$302,'Startovní listina'!$F$3:$F$302)</f>
        <v>A</v>
      </c>
      <c r="V20" s="98" t="str">
        <f>LOOKUP(B20,'Startovní listina'!$B$3:$B$302,'Startovní listina'!$N$3:$N$302)</f>
        <v>N</v>
      </c>
      <c r="W20" s="98" t="str">
        <f>LOOKUP(B20,'Startovní listina'!$B$3:$B$302,'Startovní listina'!$O$3:$O$302)</f>
        <v>N</v>
      </c>
      <c r="X20" s="98" t="str">
        <f>LOOKUP(B20,'Startovní listina'!$B$3:$B$302,'Startovní listina'!$T$3:$T$302)</f>
        <v>N</v>
      </c>
      <c r="Y20" s="98" t="str">
        <f>LOOKUP(B20,'Startovní listina'!$B$3:$B$302,'Startovní listina'!$U$3:$U$302)</f>
        <v>N</v>
      </c>
      <c r="Z20" t="s">
        <v>158</v>
      </c>
      <c r="AA20">
        <f>MAX(G$4:G19)+1</f>
        <v>14</v>
      </c>
      <c r="AB20">
        <f>MAX(H$4:H19)+1</f>
        <v>4</v>
      </c>
      <c r="AC20">
        <f>MAX(I$4:I19)+1</f>
        <v>1</v>
      </c>
      <c r="AD20">
        <f>MAX(J$4:J19)+1</f>
        <v>1</v>
      </c>
      <c r="AE20">
        <f>MAX(K$4:K19)+1</f>
        <v>1</v>
      </c>
      <c r="AF20">
        <f>MAX(L$4:L19)+1</f>
        <v>1</v>
      </c>
      <c r="AG20">
        <f>MAX(M$4:M19)+1</f>
        <v>1</v>
      </c>
      <c r="AH20">
        <f>MAX(N$4:N19)+1</f>
        <v>1</v>
      </c>
      <c r="AI20">
        <f>MAX(O$4:O19)+1</f>
        <v>1</v>
      </c>
      <c r="AJ20">
        <f>MAX(P$4:P19)+1</f>
        <v>1</v>
      </c>
      <c r="AK20">
        <f>MAX(Q$4:Q19)+1</f>
        <v>1</v>
      </c>
      <c r="AL20" t="e">
        <f>MAX(#REF!)+1</f>
        <v>#REF!</v>
      </c>
      <c r="AN20" s="105">
        <f>LOOKUP(U20,TR!$A$4:$A$11,TR!$B$4:$B$11)</f>
        <v>0.020439814814814817</v>
      </c>
    </row>
    <row r="21" spans="1:40" ht="12.75">
      <c r="A21" s="227" t="s">
        <v>26</v>
      </c>
      <c r="B21" s="126">
        <v>26</v>
      </c>
      <c r="C21" s="123" t="str">
        <f>LOOKUP(B21,'Startovní listina'!$B$3:$B$302,'Startovní listina'!$C$3:$C$302)</f>
        <v>Smetana Josef</v>
      </c>
      <c r="D21" s="123" t="str">
        <f>LOOKUP(B21,'Startovní listina'!$B$3:$B$302,'Startovní listina'!$D$3:$D$302)</f>
        <v>AC Třešť</v>
      </c>
      <c r="E21" s="124">
        <f>LOOKUP(B21,'Startovní listina'!$B$3:$B$302,'Startovní listina'!$E$3:$E$302)</f>
        <v>1969</v>
      </c>
      <c r="F21" s="128">
        <v>0.02337962962962963</v>
      </c>
      <c r="G21" s="132">
        <f t="shared" si="1"/>
        <v>15</v>
      </c>
      <c r="H21" s="132" t="str">
        <f t="shared" si="2"/>
        <v> </v>
      </c>
      <c r="I21" s="132" t="str">
        <f t="shared" si="3"/>
        <v> </v>
      </c>
      <c r="J21" s="132" t="str">
        <f t="shared" si="4"/>
        <v> </v>
      </c>
      <c r="K21" s="132" t="str">
        <f t="shared" si="5"/>
        <v> </v>
      </c>
      <c r="L21" s="132" t="str">
        <f t="shared" si="6"/>
        <v> </v>
      </c>
      <c r="M21" s="132" t="str">
        <f t="shared" si="7"/>
        <v> </v>
      </c>
      <c r="N21" s="132" t="str">
        <f t="shared" si="8"/>
        <v> </v>
      </c>
      <c r="O21" s="132" t="str">
        <f t="shared" si="9"/>
        <v> </v>
      </c>
      <c r="P21" s="132" t="str">
        <f t="shared" si="10"/>
        <v> </v>
      </c>
      <c r="Q21" s="132" t="str">
        <f t="shared" si="11"/>
        <v> </v>
      </c>
      <c r="R21" s="220" t="str">
        <f t="shared" si="12"/>
        <v> </v>
      </c>
      <c r="S21" s="223">
        <f t="shared" si="0"/>
        <v>91.83168316831684</v>
      </c>
      <c r="T21" s="104" t="s">
        <v>158</v>
      </c>
      <c r="U21" s="98" t="str">
        <f>LOOKUP(B21,'Startovní listina'!$B$3:$B$302,'Startovní listina'!$F$3:$F$302)</f>
        <v>A</v>
      </c>
      <c r="V21" s="98" t="str">
        <f>LOOKUP(B21,'Startovní listina'!$B$3:$B$302,'Startovní listina'!$N$3:$N$302)</f>
        <v>N</v>
      </c>
      <c r="W21" s="98" t="str">
        <f>LOOKUP(B21,'Startovní listina'!$B$3:$B$302,'Startovní listina'!$O$3:$O$302)</f>
        <v>N</v>
      </c>
      <c r="X21" s="98" t="str">
        <f>LOOKUP(B21,'Startovní listina'!$B$3:$B$302,'Startovní listina'!$T$3:$T$302)</f>
        <v>N</v>
      </c>
      <c r="Y21" s="98" t="str">
        <f>LOOKUP(B21,'Startovní listina'!$B$3:$B$302,'Startovní listina'!$U$3:$U$302)</f>
        <v>N</v>
      </c>
      <c r="Z21" t="s">
        <v>158</v>
      </c>
      <c r="AA21">
        <f>MAX(G$4:G20)+1</f>
        <v>15</v>
      </c>
      <c r="AB21">
        <f>MAX(H$4:H20)+1</f>
        <v>4</v>
      </c>
      <c r="AC21">
        <f>MAX(I$4:I20)+1</f>
        <v>1</v>
      </c>
      <c r="AD21">
        <f>MAX(J$4:J20)+1</f>
        <v>1</v>
      </c>
      <c r="AE21">
        <f>MAX(K$4:K20)+1</f>
        <v>1</v>
      </c>
      <c r="AF21">
        <f>MAX(L$4:L20)+1</f>
        <v>1</v>
      </c>
      <c r="AG21">
        <f>MAX(M$4:M20)+1</f>
        <v>1</v>
      </c>
      <c r="AH21">
        <f>MAX(N$4:N20)+1</f>
        <v>1</v>
      </c>
      <c r="AI21">
        <f>MAX(O$4:O20)+1</f>
        <v>1</v>
      </c>
      <c r="AJ21">
        <f>MAX(P$4:P20)+1</f>
        <v>1</v>
      </c>
      <c r="AK21">
        <f>MAX(Q$4:Q20)+1</f>
        <v>1</v>
      </c>
      <c r="AL21" t="e">
        <f>MAX(#REF!)+1</f>
        <v>#REF!</v>
      </c>
      <c r="AN21" s="105">
        <f>LOOKUP(U21,TR!$A$4:$A$11,TR!$B$4:$B$11)</f>
        <v>0.020439814814814817</v>
      </c>
    </row>
    <row r="22" spans="1:40" ht="12.75">
      <c r="A22" s="227" t="s">
        <v>27</v>
      </c>
      <c r="B22" s="126">
        <v>98</v>
      </c>
      <c r="C22" s="123" t="str">
        <f>LOOKUP(B22,'Startovní listina'!$B$3:$B$302,'Startovní listina'!$C$3:$C$302)</f>
        <v>Wallenfels Jiří</v>
      </c>
      <c r="D22" s="123" t="str">
        <f>LOOKUP(B22,'Startovní listina'!$B$3:$B$302,'Startovní listina'!$D$3:$D$302)</f>
        <v>Sokol Vinohrady</v>
      </c>
      <c r="E22" s="124">
        <f>LOOKUP(B22,'Startovní listina'!$B$3:$B$302,'Startovní listina'!$E$3:$E$302)</f>
        <v>1972</v>
      </c>
      <c r="F22" s="128">
        <v>0.023414351851851853</v>
      </c>
      <c r="G22" s="132">
        <f t="shared" si="1"/>
        <v>16</v>
      </c>
      <c r="H22" s="132" t="str">
        <f t="shared" si="2"/>
        <v> </v>
      </c>
      <c r="I22" s="132" t="str">
        <f t="shared" si="3"/>
        <v> </v>
      </c>
      <c r="J22" s="132" t="str">
        <f t="shared" si="4"/>
        <v> </v>
      </c>
      <c r="K22" s="132" t="str">
        <f t="shared" si="5"/>
        <v> </v>
      </c>
      <c r="L22" s="132" t="str">
        <f t="shared" si="6"/>
        <v> </v>
      </c>
      <c r="M22" s="132" t="str">
        <f t="shared" si="7"/>
        <v> </v>
      </c>
      <c r="N22" s="132" t="str">
        <f t="shared" si="8"/>
        <v> </v>
      </c>
      <c r="O22" s="132" t="str">
        <f t="shared" si="9"/>
        <v> </v>
      </c>
      <c r="P22" s="132" t="str">
        <f t="shared" si="10"/>
        <v> </v>
      </c>
      <c r="Q22" s="132" t="str">
        <f t="shared" si="11"/>
        <v> </v>
      </c>
      <c r="R22" s="220" t="str">
        <f t="shared" si="12"/>
        <v> </v>
      </c>
      <c r="S22" s="223">
        <f t="shared" si="0"/>
        <v>91.69550173010381</v>
      </c>
      <c r="T22" s="104" t="s">
        <v>158</v>
      </c>
      <c r="U22" s="98" t="str">
        <f>LOOKUP(B22,'Startovní listina'!$B$3:$B$302,'Startovní listina'!$F$3:$F$302)</f>
        <v>A</v>
      </c>
      <c r="V22" s="98" t="str">
        <f>LOOKUP(B22,'Startovní listina'!$B$3:$B$302,'Startovní listina'!$N$3:$N$302)</f>
        <v>N</v>
      </c>
      <c r="W22" s="98" t="str">
        <f>LOOKUP(B22,'Startovní listina'!$B$3:$B$302,'Startovní listina'!$O$3:$O$302)</f>
        <v>N</v>
      </c>
      <c r="X22" s="98" t="str">
        <f>LOOKUP(B22,'Startovní listina'!$B$3:$B$302,'Startovní listina'!$T$3:$T$302)</f>
        <v>N</v>
      </c>
      <c r="Y22" s="98" t="str">
        <f>LOOKUP(B22,'Startovní listina'!$B$3:$B$302,'Startovní listina'!$U$3:$U$302)</f>
        <v>N</v>
      </c>
      <c r="Z22" t="s">
        <v>158</v>
      </c>
      <c r="AA22">
        <f>MAX(G$4:G21)+1</f>
        <v>16</v>
      </c>
      <c r="AB22">
        <f>MAX(H$4:H21)+1</f>
        <v>4</v>
      </c>
      <c r="AC22">
        <f>MAX(I$4:I21)+1</f>
        <v>1</v>
      </c>
      <c r="AD22">
        <f>MAX(J$4:J21)+1</f>
        <v>1</v>
      </c>
      <c r="AE22">
        <f>MAX(K$4:K21)+1</f>
        <v>1</v>
      </c>
      <c r="AF22">
        <f>MAX(L$4:L21)+1</f>
        <v>1</v>
      </c>
      <c r="AG22">
        <f>MAX(M$4:M21)+1</f>
        <v>1</v>
      </c>
      <c r="AH22">
        <f>MAX(N$4:N21)+1</f>
        <v>1</v>
      </c>
      <c r="AI22">
        <f>MAX(O$4:O21)+1</f>
        <v>1</v>
      </c>
      <c r="AJ22">
        <f>MAX(P$4:P21)+1</f>
        <v>1</v>
      </c>
      <c r="AK22">
        <f>MAX(Q$4:Q21)+1</f>
        <v>1</v>
      </c>
      <c r="AL22" t="e">
        <f>MAX(#REF!)+1</f>
        <v>#REF!</v>
      </c>
      <c r="AN22" s="105">
        <f>LOOKUP(U22,TR!$A$4:$A$11,TR!$B$4:$B$11)</f>
        <v>0.020439814814814817</v>
      </c>
    </row>
    <row r="23" spans="1:40" ht="12.75">
      <c r="A23" s="227" t="s">
        <v>28</v>
      </c>
      <c r="B23" s="126">
        <v>81</v>
      </c>
      <c r="C23" s="123" t="str">
        <f>LOOKUP(B23,'Startovní listina'!$B$3:$B$302,'Startovní listina'!$C$3:$C$302)</f>
        <v>Bloudíček Petr</v>
      </c>
      <c r="D23" s="123" t="str">
        <f>LOOKUP(B23,'Startovní listina'!$B$3:$B$302,'Startovní listina'!$D$3:$D$302)</f>
        <v>Atletika Jihlava</v>
      </c>
      <c r="E23" s="124">
        <f>LOOKUP(B23,'Startovní listina'!$B$3:$B$302,'Startovní listina'!$E$3:$E$302)</f>
        <v>1981</v>
      </c>
      <c r="F23" s="128">
        <v>0.023541666666666666</v>
      </c>
      <c r="G23" s="132">
        <f t="shared" si="1"/>
        <v>17</v>
      </c>
      <c r="H23" s="132" t="str">
        <f t="shared" si="2"/>
        <v> </v>
      </c>
      <c r="I23" s="132" t="str">
        <f t="shared" si="3"/>
        <v> </v>
      </c>
      <c r="J23" s="132" t="str">
        <f t="shared" si="4"/>
        <v> </v>
      </c>
      <c r="K23" s="132" t="str">
        <f t="shared" si="5"/>
        <v> </v>
      </c>
      <c r="L23" s="132" t="str">
        <f t="shared" si="6"/>
        <v> </v>
      </c>
      <c r="M23" s="132" t="str">
        <f t="shared" si="7"/>
        <v> </v>
      </c>
      <c r="N23" s="132" t="str">
        <f t="shared" si="8"/>
        <v> </v>
      </c>
      <c r="O23" s="132" t="str">
        <f t="shared" si="9"/>
        <v> </v>
      </c>
      <c r="P23" s="132" t="str">
        <f t="shared" si="10"/>
        <v> </v>
      </c>
      <c r="Q23" s="132" t="str">
        <f t="shared" si="11"/>
        <v> </v>
      </c>
      <c r="R23" s="220" t="str">
        <f t="shared" si="12"/>
        <v> </v>
      </c>
      <c r="S23" s="223">
        <f t="shared" si="0"/>
        <v>91.19960668633237</v>
      </c>
      <c r="T23" s="104" t="s">
        <v>158</v>
      </c>
      <c r="U23" s="98" t="str">
        <f>LOOKUP(B23,'Startovní listina'!$B$3:$B$302,'Startovní listina'!$F$3:$F$302)</f>
        <v>A</v>
      </c>
      <c r="V23" s="98" t="str">
        <f>LOOKUP(B23,'Startovní listina'!$B$3:$B$302,'Startovní listina'!$N$3:$N$302)</f>
        <v>N</v>
      </c>
      <c r="W23" s="98" t="str">
        <f>LOOKUP(B23,'Startovní listina'!$B$3:$B$302,'Startovní listina'!$O$3:$O$302)</f>
        <v>N</v>
      </c>
      <c r="X23" s="98" t="str">
        <f>LOOKUP(B23,'Startovní listina'!$B$3:$B$302,'Startovní listina'!$T$3:$T$302)</f>
        <v>N</v>
      </c>
      <c r="Y23" s="98" t="str">
        <f>LOOKUP(B23,'Startovní listina'!$B$3:$B$302,'Startovní listina'!$U$3:$U$302)</f>
        <v>N</v>
      </c>
      <c r="Z23" t="s">
        <v>158</v>
      </c>
      <c r="AA23">
        <f>MAX(G$4:G22)+1</f>
        <v>17</v>
      </c>
      <c r="AB23">
        <f>MAX(H$4:H22)+1</f>
        <v>4</v>
      </c>
      <c r="AC23">
        <f>MAX(I$4:I22)+1</f>
        <v>1</v>
      </c>
      <c r="AD23">
        <f>MAX(J$4:J22)+1</f>
        <v>1</v>
      </c>
      <c r="AE23">
        <f>MAX(K$4:K22)+1</f>
        <v>1</v>
      </c>
      <c r="AF23">
        <f>MAX(L$4:L22)+1</f>
        <v>1</v>
      </c>
      <c r="AG23">
        <f>MAX(M$4:M22)+1</f>
        <v>1</v>
      </c>
      <c r="AH23">
        <f>MAX(N$4:N22)+1</f>
        <v>1</v>
      </c>
      <c r="AI23">
        <f>MAX(O$4:O22)+1</f>
        <v>1</v>
      </c>
      <c r="AJ23">
        <f>MAX(P$4:P22)+1</f>
        <v>1</v>
      </c>
      <c r="AK23">
        <f>MAX(Q$4:Q22)+1</f>
        <v>1</v>
      </c>
      <c r="AL23" t="e">
        <f>MAX(#REF!)+1</f>
        <v>#REF!</v>
      </c>
      <c r="AN23" s="105">
        <f>LOOKUP(U23,TR!$A$4:$A$11,TR!$B$4:$B$11)</f>
        <v>0.020439814814814817</v>
      </c>
    </row>
    <row r="24" spans="1:40" ht="12.75">
      <c r="A24" s="227" t="s">
        <v>29</v>
      </c>
      <c r="B24" s="126">
        <v>23</v>
      </c>
      <c r="C24" s="123" t="str">
        <f>LOOKUP(B24,'Startovní listina'!$B$3:$B$302,'Startovní listina'!$C$3:$C$302)</f>
        <v>Šedivý Jan</v>
      </c>
      <c r="D24" s="123" t="str">
        <f>LOOKUP(B24,'Startovní listina'!$B$3:$B$302,'Startovní listina'!$D$3:$D$302)</f>
        <v>Reprezentace OB ČR</v>
      </c>
      <c r="E24" s="124">
        <f>LOOKUP(B24,'Startovní listina'!$B$3:$B$302,'Startovní listina'!$E$3:$E$302)</f>
        <v>1984</v>
      </c>
      <c r="F24" s="128">
        <v>0.02361111111111111</v>
      </c>
      <c r="G24" s="132">
        <f t="shared" si="1"/>
        <v>18</v>
      </c>
      <c r="H24" s="132" t="str">
        <f t="shared" si="2"/>
        <v> </v>
      </c>
      <c r="I24" s="132" t="str">
        <f t="shared" si="3"/>
        <v> </v>
      </c>
      <c r="J24" s="132" t="str">
        <f t="shared" si="4"/>
        <v> </v>
      </c>
      <c r="K24" s="132" t="str">
        <f t="shared" si="5"/>
        <v> </v>
      </c>
      <c r="L24" s="132" t="str">
        <f t="shared" si="6"/>
        <v> </v>
      </c>
      <c r="M24" s="132" t="str">
        <f t="shared" si="7"/>
        <v> </v>
      </c>
      <c r="N24" s="132" t="str">
        <f t="shared" si="8"/>
        <v> </v>
      </c>
      <c r="O24" s="132" t="str">
        <f t="shared" si="9"/>
        <v> </v>
      </c>
      <c r="P24" s="132" t="str">
        <f t="shared" si="10"/>
        <v> </v>
      </c>
      <c r="Q24" s="132" t="str">
        <f t="shared" si="11"/>
        <v> </v>
      </c>
      <c r="R24" s="220" t="str">
        <f t="shared" si="12"/>
        <v> </v>
      </c>
      <c r="S24" s="223">
        <f t="shared" si="0"/>
        <v>90.93137254901961</v>
      </c>
      <c r="T24" s="104" t="s">
        <v>158</v>
      </c>
      <c r="U24" s="98" t="str">
        <f>LOOKUP(B24,'Startovní listina'!$B$3:$B$302,'Startovní listina'!$F$3:$F$302)</f>
        <v>A</v>
      </c>
      <c r="V24" s="98" t="str">
        <f>LOOKUP(B24,'Startovní listina'!$B$3:$B$302,'Startovní listina'!$N$3:$N$302)</f>
        <v>N</v>
      </c>
      <c r="W24" s="98" t="str">
        <f>LOOKUP(B24,'Startovní listina'!$B$3:$B$302,'Startovní listina'!$O$3:$O$302)</f>
        <v>N</v>
      </c>
      <c r="X24" s="98" t="str">
        <f>LOOKUP(B24,'Startovní listina'!$B$3:$B$302,'Startovní listina'!$T$3:$T$302)</f>
        <v>N</v>
      </c>
      <c r="Y24" s="98" t="str">
        <f>LOOKUP(B24,'Startovní listina'!$B$3:$B$302,'Startovní listina'!$U$3:$U$302)</f>
        <v>N</v>
      </c>
      <c r="Z24" t="s">
        <v>158</v>
      </c>
      <c r="AA24">
        <f>MAX(G$4:G23)+1</f>
        <v>18</v>
      </c>
      <c r="AB24">
        <f>MAX(H$4:H23)+1</f>
        <v>4</v>
      </c>
      <c r="AC24">
        <f>MAX(I$4:I23)+1</f>
        <v>1</v>
      </c>
      <c r="AD24">
        <f>MAX(J$4:J23)+1</f>
        <v>1</v>
      </c>
      <c r="AE24">
        <f>MAX(K$4:K23)+1</f>
        <v>1</v>
      </c>
      <c r="AF24">
        <f>MAX(L$4:L23)+1</f>
        <v>1</v>
      </c>
      <c r="AG24">
        <f>MAX(M$4:M23)+1</f>
        <v>1</v>
      </c>
      <c r="AH24">
        <f>MAX(N$4:N23)+1</f>
        <v>1</v>
      </c>
      <c r="AI24">
        <f>MAX(O$4:O23)+1</f>
        <v>1</v>
      </c>
      <c r="AJ24">
        <f>MAX(P$4:P23)+1</f>
        <v>1</v>
      </c>
      <c r="AK24">
        <f>MAX(Q$4:Q23)+1</f>
        <v>1</v>
      </c>
      <c r="AL24" t="e">
        <f>MAX(#REF!)+1</f>
        <v>#REF!</v>
      </c>
      <c r="AN24" s="105">
        <f>LOOKUP(U24,TR!$A$4:$A$11,TR!$B$4:$B$11)</f>
        <v>0.020439814814814817</v>
      </c>
    </row>
    <row r="25" spans="1:40" s="204" customFormat="1" ht="12.75">
      <c r="A25" s="228" t="s">
        <v>30</v>
      </c>
      <c r="B25" s="198">
        <v>188</v>
      </c>
      <c r="C25" s="199" t="str">
        <f>LOOKUP(B25,'Startovní listina'!$B$3:$B$302,'Startovní listina'!$C$3:$C$302)</f>
        <v>Smrčka Miloš</v>
      </c>
      <c r="D25" s="199" t="str">
        <f>LOOKUP(B25,'Startovní listina'!$B$3:$B$302,'Startovní listina'!$D$3:$D$302)</f>
        <v>BK Říčany</v>
      </c>
      <c r="E25" s="197">
        <f>LOOKUP(B25,'Startovní listina'!$B$3:$B$302,'Startovní listina'!$E$3:$E$302)</f>
        <v>1954</v>
      </c>
      <c r="F25" s="200">
        <v>0.023634259259259258</v>
      </c>
      <c r="G25" s="201" t="str">
        <f t="shared" si="1"/>
        <v> </v>
      </c>
      <c r="H25" s="201" t="str">
        <f t="shared" si="2"/>
        <v> </v>
      </c>
      <c r="I25" s="201">
        <f t="shared" si="3"/>
        <v>1</v>
      </c>
      <c r="J25" s="201" t="str">
        <f t="shared" si="4"/>
        <v> </v>
      </c>
      <c r="K25" s="201" t="str">
        <f t="shared" si="5"/>
        <v> </v>
      </c>
      <c r="L25" s="201" t="str">
        <f t="shared" si="6"/>
        <v> </v>
      </c>
      <c r="M25" s="201" t="str">
        <f t="shared" si="7"/>
        <v> </v>
      </c>
      <c r="N25" s="201" t="str">
        <f t="shared" si="8"/>
        <v> </v>
      </c>
      <c r="O25" s="201" t="str">
        <f t="shared" si="9"/>
        <v> </v>
      </c>
      <c r="P25" s="201" t="str">
        <f t="shared" si="10"/>
        <v> </v>
      </c>
      <c r="Q25" s="201" t="str">
        <f t="shared" si="11"/>
        <v> </v>
      </c>
      <c r="R25" s="221" t="str">
        <f t="shared" si="12"/>
        <v> </v>
      </c>
      <c r="S25" s="224">
        <f t="shared" si="0"/>
        <v>90.84231145935358</v>
      </c>
      <c r="T25" s="202" t="s">
        <v>158</v>
      </c>
      <c r="U25" s="203" t="str">
        <f>LOOKUP(B25,'Startovní listina'!$B$3:$B$302,'Startovní listina'!$F$3:$F$302)</f>
        <v>C</v>
      </c>
      <c r="V25" s="203" t="str">
        <f>LOOKUP(B25,'Startovní listina'!$B$3:$B$302,'Startovní listina'!$N$3:$N$302)</f>
        <v>N</v>
      </c>
      <c r="W25" s="203" t="str">
        <f>LOOKUP(B25,'Startovní listina'!$B$3:$B$302,'Startovní listina'!$O$3:$O$302)</f>
        <v>N</v>
      </c>
      <c r="X25" s="203" t="str">
        <f>LOOKUP(B25,'Startovní listina'!$B$3:$B$302,'Startovní listina'!$T$3:$T$302)</f>
        <v>N</v>
      </c>
      <c r="Y25" s="203" t="str">
        <f>LOOKUP(B25,'Startovní listina'!$B$3:$B$302,'Startovní listina'!$U$3:$U$302)</f>
        <v>N</v>
      </c>
      <c r="Z25" s="204" t="s">
        <v>158</v>
      </c>
      <c r="AA25" s="204">
        <f>MAX(G$4:G24)+1</f>
        <v>19</v>
      </c>
      <c r="AB25" s="204">
        <f>MAX(H$4:H24)+1</f>
        <v>4</v>
      </c>
      <c r="AC25" s="204">
        <f>MAX(I$4:I24)+1</f>
        <v>1</v>
      </c>
      <c r="AD25" s="204">
        <f>MAX(J$4:J24)+1</f>
        <v>1</v>
      </c>
      <c r="AE25" s="204">
        <f>MAX(K$4:K24)+1</f>
        <v>1</v>
      </c>
      <c r="AF25" s="204">
        <f>MAX(L$4:L24)+1</f>
        <v>1</v>
      </c>
      <c r="AG25" s="204">
        <f>MAX(M$4:M24)+1</f>
        <v>1</v>
      </c>
      <c r="AH25" s="204">
        <f>MAX(N$4:N24)+1</f>
        <v>1</v>
      </c>
      <c r="AI25" s="204">
        <f>MAX(O$4:O24)+1</f>
        <v>1</v>
      </c>
      <c r="AJ25" s="204">
        <f>MAX(P$4:P24)+1</f>
        <v>1</v>
      </c>
      <c r="AK25" s="204">
        <f>MAX(Q$4:Q24)+1</f>
        <v>1</v>
      </c>
      <c r="AL25" s="204" t="e">
        <f>MAX(#REF!)+1</f>
        <v>#REF!</v>
      </c>
      <c r="AN25" s="205">
        <f>LOOKUP(U25,TR!$A$4:$A$11,TR!$B$4:$B$11)</f>
        <v>0.02342592592592593</v>
      </c>
    </row>
    <row r="26" spans="1:40" ht="12.75">
      <c r="A26" s="227" t="s">
        <v>31</v>
      </c>
      <c r="B26" s="126">
        <v>25</v>
      </c>
      <c r="C26" s="123" t="str">
        <f>LOOKUP(B26,'Startovní listina'!$B$3:$B$302,'Startovní listina'!$C$3:$C$302)</f>
        <v>Čivrný Jiří ml.</v>
      </c>
      <c r="D26" s="123" t="str">
        <f>LOOKUP(B26,'Startovní listina'!$B$3:$B$302,'Startovní listina'!$D$3:$D$302)</f>
        <v>AC Semily</v>
      </c>
      <c r="E26" s="124">
        <f>LOOKUP(B26,'Startovní listina'!$B$3:$B$302,'Startovní listina'!$E$3:$E$302)</f>
        <v>1980</v>
      </c>
      <c r="F26" s="128">
        <v>0.023912037037037034</v>
      </c>
      <c r="G26" s="132">
        <f t="shared" si="1"/>
        <v>19</v>
      </c>
      <c r="H26" s="132" t="str">
        <f t="shared" si="2"/>
        <v> </v>
      </c>
      <c r="I26" s="132" t="str">
        <f t="shared" si="3"/>
        <v> </v>
      </c>
      <c r="J26" s="132" t="str">
        <f t="shared" si="4"/>
        <v> </v>
      </c>
      <c r="K26" s="132" t="str">
        <f t="shared" si="5"/>
        <v> </v>
      </c>
      <c r="L26" s="132" t="str">
        <f t="shared" si="6"/>
        <v> </v>
      </c>
      <c r="M26" s="132" t="str">
        <f t="shared" si="7"/>
        <v> </v>
      </c>
      <c r="N26" s="132" t="str">
        <f t="shared" si="8"/>
        <v> </v>
      </c>
      <c r="O26" s="132" t="str">
        <f t="shared" si="9"/>
        <v> </v>
      </c>
      <c r="P26" s="132" t="str">
        <f t="shared" si="10"/>
        <v> </v>
      </c>
      <c r="Q26" s="132" t="str">
        <f t="shared" si="11"/>
        <v> </v>
      </c>
      <c r="R26" s="220" t="str">
        <f t="shared" si="12"/>
        <v> </v>
      </c>
      <c r="S26" s="223">
        <f t="shared" si="0"/>
        <v>89.78702807357215</v>
      </c>
      <c r="T26" s="104" t="s">
        <v>158</v>
      </c>
      <c r="U26" s="98" t="str">
        <f>LOOKUP(B26,'Startovní listina'!$B$3:$B$302,'Startovní listina'!$F$3:$F$302)</f>
        <v>A</v>
      </c>
      <c r="V26" s="98" t="str">
        <f>LOOKUP(B26,'Startovní listina'!$B$3:$B$302,'Startovní listina'!$N$3:$N$302)</f>
        <v>N</v>
      </c>
      <c r="W26" s="98" t="str">
        <f>LOOKUP(B26,'Startovní listina'!$B$3:$B$302,'Startovní listina'!$O$3:$O$302)</f>
        <v>N</v>
      </c>
      <c r="X26" s="98" t="str">
        <f>LOOKUP(B26,'Startovní listina'!$B$3:$B$302,'Startovní listina'!$T$3:$T$302)</f>
        <v>N</v>
      </c>
      <c r="Y26" s="98" t="str">
        <f>LOOKUP(B26,'Startovní listina'!$B$3:$B$302,'Startovní listina'!$U$3:$U$302)</f>
        <v>N</v>
      </c>
      <c r="Z26" t="s">
        <v>158</v>
      </c>
      <c r="AA26">
        <f>MAX(G$4:G25)+1</f>
        <v>19</v>
      </c>
      <c r="AB26">
        <f>MAX(H$4:H25)+1</f>
        <v>4</v>
      </c>
      <c r="AC26">
        <f>MAX(I$4:I25)+1</f>
        <v>2</v>
      </c>
      <c r="AD26">
        <f>MAX(J$4:J25)+1</f>
        <v>1</v>
      </c>
      <c r="AE26">
        <f>MAX(K$4:K25)+1</f>
        <v>1</v>
      </c>
      <c r="AF26">
        <f>MAX(L$4:L25)+1</f>
        <v>1</v>
      </c>
      <c r="AG26">
        <f>MAX(M$4:M25)+1</f>
        <v>1</v>
      </c>
      <c r="AH26">
        <f>MAX(N$4:N25)+1</f>
        <v>1</v>
      </c>
      <c r="AI26">
        <f>MAX(O$4:O25)+1</f>
        <v>1</v>
      </c>
      <c r="AJ26">
        <f>MAX(P$4:P25)+1</f>
        <v>1</v>
      </c>
      <c r="AK26">
        <f>MAX(Q$4:Q25)+1</f>
        <v>1</v>
      </c>
      <c r="AL26" t="e">
        <f>MAX(#REF!)+1</f>
        <v>#REF!</v>
      </c>
      <c r="AN26" s="105">
        <f>LOOKUP(U26,TR!$A$4:$A$11,TR!$B$4:$B$11)</f>
        <v>0.020439814814814817</v>
      </c>
    </row>
    <row r="27" spans="1:40" s="204" customFormat="1" ht="12.75">
      <c r="A27" s="228" t="s">
        <v>32</v>
      </c>
      <c r="B27" s="198">
        <v>13</v>
      </c>
      <c r="C27" s="199" t="str">
        <f>LOOKUP(B27,'Startovní listina'!$B$3:$B$302,'Startovní listina'!$C$3:$C$302)</f>
        <v>Lhota Petr</v>
      </c>
      <c r="D27" s="199" t="str">
        <f>LOOKUP(B27,'Startovní listina'!$B$3:$B$302,'Startovní listina'!$D$3:$D$302)</f>
        <v>Sokol Kolín - Pečky</v>
      </c>
      <c r="E27" s="197">
        <f>LOOKUP(B27,'Startovní listina'!$B$3:$B$302,'Startovní listina'!$E$3:$E$302)</f>
        <v>1977</v>
      </c>
      <c r="F27" s="200">
        <v>0.023923611111111114</v>
      </c>
      <c r="G27" s="201">
        <f t="shared" si="1"/>
        <v>20</v>
      </c>
      <c r="H27" s="201" t="str">
        <f t="shared" si="2"/>
        <v> </v>
      </c>
      <c r="I27" s="201" t="str">
        <f t="shared" si="3"/>
        <v> </v>
      </c>
      <c r="J27" s="201" t="str">
        <f t="shared" si="4"/>
        <v> </v>
      </c>
      <c r="K27" s="201" t="str">
        <f t="shared" si="5"/>
        <v> </v>
      </c>
      <c r="L27" s="201" t="str">
        <f t="shared" si="6"/>
        <v> </v>
      </c>
      <c r="M27" s="201" t="str">
        <f t="shared" si="7"/>
        <v> </v>
      </c>
      <c r="N27" s="201" t="str">
        <f t="shared" si="8"/>
        <v> </v>
      </c>
      <c r="O27" s="201">
        <f t="shared" si="9"/>
        <v>1</v>
      </c>
      <c r="P27" s="201" t="str">
        <f t="shared" si="10"/>
        <v> </v>
      </c>
      <c r="Q27" s="201">
        <f t="shared" si="11"/>
        <v>1</v>
      </c>
      <c r="R27" s="221" t="str">
        <f t="shared" si="12"/>
        <v> </v>
      </c>
      <c r="S27" s="224">
        <f t="shared" si="0"/>
        <v>89.74358974358975</v>
      </c>
      <c r="T27" s="202" t="s">
        <v>158</v>
      </c>
      <c r="U27" s="203" t="str">
        <f>LOOKUP(B27,'Startovní listina'!$B$3:$B$302,'Startovní listina'!$F$3:$F$302)</f>
        <v>A</v>
      </c>
      <c r="V27" s="203" t="str">
        <f>LOOKUP(B27,'Startovní listina'!$B$3:$B$302,'Startovní listina'!$N$3:$N$302)</f>
        <v>A</v>
      </c>
      <c r="W27" s="203" t="str">
        <f>LOOKUP(B27,'Startovní listina'!$B$3:$B$302,'Startovní listina'!$O$3:$O$302)</f>
        <v>N</v>
      </c>
      <c r="X27" s="203" t="str">
        <f>LOOKUP(B27,'Startovní listina'!$B$3:$B$302,'Startovní listina'!$T$3:$T$302)</f>
        <v>A</v>
      </c>
      <c r="Y27" s="203" t="str">
        <f>LOOKUP(B27,'Startovní listina'!$B$3:$B$302,'Startovní listina'!$U$3:$U$302)</f>
        <v>N</v>
      </c>
      <c r="Z27" s="204" t="s">
        <v>158</v>
      </c>
      <c r="AA27" s="204">
        <f>MAX(G$4:G26)+1</f>
        <v>20</v>
      </c>
      <c r="AB27" s="204">
        <f>MAX(H$4:H26)+1</f>
        <v>4</v>
      </c>
      <c r="AC27" s="204">
        <f>MAX(I$4:I26)+1</f>
        <v>2</v>
      </c>
      <c r="AD27" s="204">
        <f>MAX(J$4:J26)+1</f>
        <v>1</v>
      </c>
      <c r="AE27" s="204">
        <f>MAX(K$4:K26)+1</f>
        <v>1</v>
      </c>
      <c r="AF27" s="204">
        <f>MAX(L$4:L26)+1</f>
        <v>1</v>
      </c>
      <c r="AG27" s="204">
        <f>MAX(M$4:M26)+1</f>
        <v>1</v>
      </c>
      <c r="AH27" s="204">
        <f>MAX(N$4:N26)+1</f>
        <v>1</v>
      </c>
      <c r="AI27" s="204">
        <f>MAX(O$4:O26)+1</f>
        <v>1</v>
      </c>
      <c r="AJ27" s="204">
        <f>MAX(P$4:P26)+1</f>
        <v>1</v>
      </c>
      <c r="AK27" s="204">
        <f>MAX(Q$4:Q26)+1</f>
        <v>1</v>
      </c>
      <c r="AL27" s="204" t="e">
        <f>MAX(#REF!)+1</f>
        <v>#REF!</v>
      </c>
      <c r="AN27" s="205">
        <f>LOOKUP(U27,TR!$A$4:$A$11,TR!$B$4:$B$11)</f>
        <v>0.020439814814814817</v>
      </c>
    </row>
    <row r="28" spans="1:40" ht="12.75">
      <c r="A28" s="227" t="s">
        <v>33</v>
      </c>
      <c r="B28" s="126">
        <v>20</v>
      </c>
      <c r="C28" s="123" t="str">
        <f>LOOKUP(B28,'Startovní listina'!$B$3:$B$302,'Startovní listina'!$C$3:$C$302)</f>
        <v>Rajnošek Zdeněk</v>
      </c>
      <c r="D28" s="123" t="str">
        <f>LOOKUP(B28,'Startovní listina'!$B$3:$B$302,'Startovní listina'!$D$3:$D$302)</f>
        <v>Reprezentace OB ČR</v>
      </c>
      <c r="E28" s="124">
        <f>LOOKUP(B28,'Startovní listina'!$B$3:$B$302,'Startovní listina'!$E$3:$E$302)</f>
        <v>1985</v>
      </c>
      <c r="F28" s="128">
        <v>0.023935185185185184</v>
      </c>
      <c r="G28" s="132">
        <f t="shared" si="1"/>
        <v>21</v>
      </c>
      <c r="H28" s="132" t="str">
        <f t="shared" si="2"/>
        <v> </v>
      </c>
      <c r="I28" s="132" t="str">
        <f t="shared" si="3"/>
        <v> </v>
      </c>
      <c r="J28" s="132" t="str">
        <f t="shared" si="4"/>
        <v> </v>
      </c>
      <c r="K28" s="132" t="str">
        <f t="shared" si="5"/>
        <v> </v>
      </c>
      <c r="L28" s="132" t="str">
        <f t="shared" si="6"/>
        <v> </v>
      </c>
      <c r="M28" s="132" t="str">
        <f t="shared" si="7"/>
        <v> </v>
      </c>
      <c r="N28" s="132" t="str">
        <f t="shared" si="8"/>
        <v> </v>
      </c>
      <c r="O28" s="132" t="str">
        <f t="shared" si="9"/>
        <v> </v>
      </c>
      <c r="P28" s="132" t="str">
        <f t="shared" si="10"/>
        <v> </v>
      </c>
      <c r="Q28" s="132" t="str">
        <f t="shared" si="11"/>
        <v> </v>
      </c>
      <c r="R28" s="220" t="str">
        <f t="shared" si="12"/>
        <v> </v>
      </c>
      <c r="S28" s="223">
        <f t="shared" si="0"/>
        <v>89.7001934235977</v>
      </c>
      <c r="T28" s="104" t="s">
        <v>158</v>
      </c>
      <c r="U28" s="98" t="str">
        <f>LOOKUP(B28,'Startovní listina'!$B$3:$B$302,'Startovní listina'!$F$3:$F$302)</f>
        <v>A</v>
      </c>
      <c r="V28" s="98" t="str">
        <f>LOOKUP(B28,'Startovní listina'!$B$3:$B$302,'Startovní listina'!$N$3:$N$302)</f>
        <v>N</v>
      </c>
      <c r="W28" s="98" t="str">
        <f>LOOKUP(B28,'Startovní listina'!$B$3:$B$302,'Startovní listina'!$O$3:$O$302)</f>
        <v>N</v>
      </c>
      <c r="X28" s="98" t="str">
        <f>LOOKUP(B28,'Startovní listina'!$B$3:$B$302,'Startovní listina'!$T$3:$T$302)</f>
        <v>N</v>
      </c>
      <c r="Y28" s="98" t="str">
        <f>LOOKUP(B28,'Startovní listina'!$B$3:$B$302,'Startovní listina'!$U$3:$U$302)</f>
        <v>N</v>
      </c>
      <c r="Z28" t="s">
        <v>158</v>
      </c>
      <c r="AA28">
        <f>MAX(G$4:G27)+1</f>
        <v>21</v>
      </c>
      <c r="AB28">
        <f>MAX(H$4:H27)+1</f>
        <v>4</v>
      </c>
      <c r="AC28">
        <f>MAX(I$4:I27)+1</f>
        <v>2</v>
      </c>
      <c r="AD28">
        <f>MAX(J$4:J27)+1</f>
        <v>1</v>
      </c>
      <c r="AE28">
        <f>MAX(K$4:K27)+1</f>
        <v>1</v>
      </c>
      <c r="AF28">
        <f>MAX(L$4:L27)+1</f>
        <v>1</v>
      </c>
      <c r="AG28">
        <f>MAX(M$4:M27)+1</f>
        <v>1</v>
      </c>
      <c r="AH28">
        <f>MAX(N$4:N27)+1</f>
        <v>1</v>
      </c>
      <c r="AI28">
        <f>MAX(O$4:O27)+1</f>
        <v>2</v>
      </c>
      <c r="AJ28">
        <f>MAX(P$4:P27)+1</f>
        <v>1</v>
      </c>
      <c r="AK28">
        <f>MAX(Q$4:Q27)+1</f>
        <v>2</v>
      </c>
      <c r="AL28" t="e">
        <f>MAX(#REF!)+1</f>
        <v>#REF!</v>
      </c>
      <c r="AN28" s="105">
        <f>LOOKUP(U28,TR!$A$4:$A$11,TR!$B$4:$B$11)</f>
        <v>0.020439814814814817</v>
      </c>
    </row>
    <row r="29" spans="1:40" ht="12.75">
      <c r="A29" s="227" t="s">
        <v>34</v>
      </c>
      <c r="B29" s="126">
        <v>16</v>
      </c>
      <c r="C29" s="123" t="str">
        <f>LOOKUP(B29,'Startovní listina'!$B$3:$B$302,'Startovní listina'!$C$3:$C$302)</f>
        <v>Kozák Osvald</v>
      </c>
      <c r="D29" s="123" t="str">
        <f>LOOKUP(B29,'Startovní listina'!$B$3:$B$302,'Startovní listina'!$D$3:$D$302)</f>
        <v>Reprezentace OB ČR</v>
      </c>
      <c r="E29" s="124">
        <f>LOOKUP(B29,'Startovní listina'!$B$3:$B$302,'Startovní listina'!$E$3:$E$302)</f>
        <v>1982</v>
      </c>
      <c r="F29" s="128">
        <v>0.02396990740740741</v>
      </c>
      <c r="G29" s="132">
        <f t="shared" si="1"/>
        <v>22</v>
      </c>
      <c r="H29" s="132" t="str">
        <f t="shared" si="2"/>
        <v> </v>
      </c>
      <c r="I29" s="132" t="str">
        <f t="shared" si="3"/>
        <v> </v>
      </c>
      <c r="J29" s="132" t="str">
        <f t="shared" si="4"/>
        <v> </v>
      </c>
      <c r="K29" s="132" t="str">
        <f t="shared" si="5"/>
        <v> </v>
      </c>
      <c r="L29" s="132" t="str">
        <f t="shared" si="6"/>
        <v> </v>
      </c>
      <c r="M29" s="132" t="str">
        <f t="shared" si="7"/>
        <v> </v>
      </c>
      <c r="N29" s="132" t="str">
        <f t="shared" si="8"/>
        <v> </v>
      </c>
      <c r="O29" s="132" t="str">
        <f t="shared" si="9"/>
        <v> </v>
      </c>
      <c r="P29" s="132" t="str">
        <f t="shared" si="10"/>
        <v> </v>
      </c>
      <c r="Q29" s="132" t="str">
        <f t="shared" si="11"/>
        <v> </v>
      </c>
      <c r="R29" s="220" t="str">
        <f t="shared" si="12"/>
        <v> </v>
      </c>
      <c r="S29" s="223">
        <f t="shared" si="0"/>
        <v>89.5702559150169</v>
      </c>
      <c r="T29" s="104" t="s">
        <v>158</v>
      </c>
      <c r="U29" s="98" t="str">
        <f>LOOKUP(B29,'Startovní listina'!$B$3:$B$302,'Startovní listina'!$F$3:$F$302)</f>
        <v>A</v>
      </c>
      <c r="V29" s="98" t="str">
        <f>LOOKUP(B29,'Startovní listina'!$B$3:$B$302,'Startovní listina'!$N$3:$N$302)</f>
        <v>N</v>
      </c>
      <c r="W29" s="98" t="str">
        <f>LOOKUP(B29,'Startovní listina'!$B$3:$B$302,'Startovní listina'!$O$3:$O$302)</f>
        <v>N</v>
      </c>
      <c r="X29" s="98" t="str">
        <f>LOOKUP(B29,'Startovní listina'!$B$3:$B$302,'Startovní listina'!$T$3:$T$302)</f>
        <v>N</v>
      </c>
      <c r="Y29" s="98" t="str">
        <f>LOOKUP(B29,'Startovní listina'!$B$3:$B$302,'Startovní listina'!$U$3:$U$302)</f>
        <v>N</v>
      </c>
      <c r="Z29" t="s">
        <v>158</v>
      </c>
      <c r="AA29">
        <f>MAX(G$4:G28)+1</f>
        <v>22</v>
      </c>
      <c r="AB29">
        <f>MAX(H$4:H28)+1</f>
        <v>4</v>
      </c>
      <c r="AC29">
        <f>MAX(I$4:I28)+1</f>
        <v>2</v>
      </c>
      <c r="AD29">
        <f>MAX(J$4:J28)+1</f>
        <v>1</v>
      </c>
      <c r="AE29">
        <f>MAX(K$4:K28)+1</f>
        <v>1</v>
      </c>
      <c r="AF29">
        <f>MAX(L$4:L28)+1</f>
        <v>1</v>
      </c>
      <c r="AG29">
        <f>MAX(M$4:M28)+1</f>
        <v>1</v>
      </c>
      <c r="AH29">
        <f>MAX(N$4:N28)+1</f>
        <v>1</v>
      </c>
      <c r="AI29">
        <f>MAX(O$4:O28)+1</f>
        <v>2</v>
      </c>
      <c r="AJ29">
        <f>MAX(P$4:P28)+1</f>
        <v>1</v>
      </c>
      <c r="AK29">
        <f>MAX(Q$4:Q28)+1</f>
        <v>2</v>
      </c>
      <c r="AL29" t="e">
        <f>MAX(#REF!)+1</f>
        <v>#REF!</v>
      </c>
      <c r="AN29" s="105">
        <f>LOOKUP(U29,TR!$A$4:$A$11,TR!$B$4:$B$11)</f>
        <v>0.020439814814814817</v>
      </c>
    </row>
    <row r="30" spans="1:40" ht="12.75">
      <c r="A30" s="227" t="s">
        <v>35</v>
      </c>
      <c r="B30" s="126">
        <v>120</v>
      </c>
      <c r="C30" s="123" t="str">
        <f>LOOKUP(B30,'Startovní listina'!$B$3:$B$302,'Startovní listina'!$C$3:$C$302)</f>
        <v>Tichý František</v>
      </c>
      <c r="D30" s="123" t="str">
        <f>LOOKUP(B30,'Startovní listina'!$B$3:$B$302,'Startovní listina'!$D$3:$D$302)</f>
        <v>TURBO Chotěboř</v>
      </c>
      <c r="E30" s="124">
        <f>LOOKUP(B30,'Startovní listina'!$B$3:$B$302,'Startovní listina'!$E$3:$E$302)</f>
        <v>1966</v>
      </c>
      <c r="F30" s="128">
        <v>0.023993055555555556</v>
      </c>
      <c r="G30" s="132" t="str">
        <f t="shared" si="1"/>
        <v> </v>
      </c>
      <c r="H30" s="132">
        <f t="shared" si="2"/>
        <v>4</v>
      </c>
      <c r="I30" s="132" t="str">
        <f t="shared" si="3"/>
        <v> </v>
      </c>
      <c r="J30" s="132" t="str">
        <f t="shared" si="4"/>
        <v> </v>
      </c>
      <c r="K30" s="132" t="str">
        <f t="shared" si="5"/>
        <v> </v>
      </c>
      <c r="L30" s="132" t="str">
        <f t="shared" si="6"/>
        <v> </v>
      </c>
      <c r="M30" s="132" t="str">
        <f t="shared" si="7"/>
        <v> </v>
      </c>
      <c r="N30" s="132" t="str">
        <f t="shared" si="8"/>
        <v> </v>
      </c>
      <c r="O30" s="132" t="str">
        <f t="shared" si="9"/>
        <v> </v>
      </c>
      <c r="P30" s="132" t="str">
        <f t="shared" si="10"/>
        <v> </v>
      </c>
      <c r="Q30" s="132" t="str">
        <f t="shared" si="11"/>
        <v> </v>
      </c>
      <c r="R30" s="220" t="str">
        <f t="shared" si="12"/>
        <v> </v>
      </c>
      <c r="S30" s="223">
        <f t="shared" si="0"/>
        <v>89.48383984563436</v>
      </c>
      <c r="T30" s="104" t="s">
        <v>158</v>
      </c>
      <c r="U30" s="98" t="str">
        <f>LOOKUP(B30,'Startovní listina'!$B$3:$B$302,'Startovní listina'!$F$3:$F$302)</f>
        <v>B</v>
      </c>
      <c r="V30" s="98" t="str">
        <f>LOOKUP(B30,'Startovní listina'!$B$3:$B$302,'Startovní listina'!$N$3:$N$302)</f>
        <v>N</v>
      </c>
      <c r="W30" s="98" t="str">
        <f>LOOKUP(B30,'Startovní listina'!$B$3:$B$302,'Startovní listina'!$O$3:$O$302)</f>
        <v>N</v>
      </c>
      <c r="X30" s="98" t="str">
        <f>LOOKUP(B30,'Startovní listina'!$B$3:$B$302,'Startovní listina'!$T$3:$T$302)</f>
        <v>N</v>
      </c>
      <c r="Y30" s="98" t="str">
        <f>LOOKUP(B30,'Startovní listina'!$B$3:$B$302,'Startovní listina'!$U$3:$U$302)</f>
        <v>N</v>
      </c>
      <c r="Z30" t="s">
        <v>158</v>
      </c>
      <c r="AA30">
        <f>MAX(G$4:G29)+1</f>
        <v>23</v>
      </c>
      <c r="AB30">
        <f>MAX(H$4:H29)+1</f>
        <v>4</v>
      </c>
      <c r="AC30">
        <f>MAX(I$4:I29)+1</f>
        <v>2</v>
      </c>
      <c r="AD30">
        <f>MAX(J$4:J29)+1</f>
        <v>1</v>
      </c>
      <c r="AE30">
        <f>MAX(K$4:K29)+1</f>
        <v>1</v>
      </c>
      <c r="AF30">
        <f>MAX(L$4:L29)+1</f>
        <v>1</v>
      </c>
      <c r="AG30">
        <f>MAX(M$4:M29)+1</f>
        <v>1</v>
      </c>
      <c r="AH30">
        <f>MAX(N$4:N29)+1</f>
        <v>1</v>
      </c>
      <c r="AI30">
        <f>MAX(O$4:O29)+1</f>
        <v>2</v>
      </c>
      <c r="AJ30">
        <f>MAX(P$4:P29)+1</f>
        <v>1</v>
      </c>
      <c r="AK30">
        <f>MAX(Q$4:Q29)+1</f>
        <v>2</v>
      </c>
      <c r="AL30" t="e">
        <f>MAX(#REF!)+1</f>
        <v>#REF!</v>
      </c>
      <c r="AN30" s="105">
        <f>LOOKUP(U30,TR!$A$4:$A$11,TR!$B$4:$B$11)</f>
        <v>0.021863425925925925</v>
      </c>
    </row>
    <row r="31" spans="1:40" ht="12.75">
      <c r="A31" s="227" t="s">
        <v>36</v>
      </c>
      <c r="B31" s="126">
        <v>12</v>
      </c>
      <c r="C31" s="123" t="str">
        <f>LOOKUP(B31,'Startovní listina'!$B$3:$B$302,'Startovní listina'!$C$3:$C$302)</f>
        <v>Hejduk Zdeněk</v>
      </c>
      <c r="D31" s="123" t="str">
        <f>LOOKUP(B31,'Startovní listina'!$B$3:$B$302,'Startovní listina'!$D$3:$D$302)</f>
        <v>Sokol Kolín</v>
      </c>
      <c r="E31" s="124">
        <f>LOOKUP(B31,'Startovní listina'!$B$3:$B$302,'Startovní listina'!$E$3:$E$302)</f>
        <v>1989</v>
      </c>
      <c r="F31" s="128">
        <v>0.024166666666666666</v>
      </c>
      <c r="G31" s="132">
        <f t="shared" si="1"/>
        <v>23</v>
      </c>
      <c r="H31" s="132" t="str">
        <f t="shared" si="2"/>
        <v> </v>
      </c>
      <c r="I31" s="132" t="str">
        <f t="shared" si="3"/>
        <v> </v>
      </c>
      <c r="J31" s="132" t="str">
        <f t="shared" si="4"/>
        <v> </v>
      </c>
      <c r="K31" s="132" t="str">
        <f t="shared" si="5"/>
        <v> </v>
      </c>
      <c r="L31" s="132" t="str">
        <f t="shared" si="6"/>
        <v> </v>
      </c>
      <c r="M31" s="132" t="str">
        <f t="shared" si="7"/>
        <v> </v>
      </c>
      <c r="N31" s="132" t="str">
        <f t="shared" si="8"/>
        <v> </v>
      </c>
      <c r="O31" s="132">
        <f t="shared" si="9"/>
        <v>2</v>
      </c>
      <c r="P31" s="132" t="str">
        <f t="shared" si="10"/>
        <v> </v>
      </c>
      <c r="Q31" s="132" t="str">
        <f t="shared" si="11"/>
        <v> </v>
      </c>
      <c r="R31" s="220" t="str">
        <f t="shared" si="12"/>
        <v> </v>
      </c>
      <c r="S31" s="223">
        <f t="shared" si="0"/>
        <v>88.8409961685824</v>
      </c>
      <c r="T31" s="104" t="s">
        <v>158</v>
      </c>
      <c r="U31" s="98" t="str">
        <f>LOOKUP(B31,'Startovní listina'!$B$3:$B$302,'Startovní listina'!$F$3:$F$302)</f>
        <v>A</v>
      </c>
      <c r="V31" s="98" t="str">
        <f>LOOKUP(B31,'Startovní listina'!$B$3:$B$302,'Startovní listina'!$N$3:$N$302)</f>
        <v>A</v>
      </c>
      <c r="W31" s="98" t="str">
        <f>LOOKUP(B31,'Startovní listina'!$B$3:$B$302,'Startovní listina'!$O$3:$O$302)</f>
        <v>N</v>
      </c>
      <c r="X31" s="98" t="str">
        <f>LOOKUP(B31,'Startovní listina'!$B$3:$B$302,'Startovní listina'!$T$3:$T$302)</f>
        <v>N</v>
      </c>
      <c r="Y31" s="98" t="str">
        <f>LOOKUP(B31,'Startovní listina'!$B$3:$B$302,'Startovní listina'!$U$3:$U$302)</f>
        <v>N</v>
      </c>
      <c r="Z31" t="s">
        <v>158</v>
      </c>
      <c r="AA31">
        <f>MAX(G$4:G30)+1</f>
        <v>23</v>
      </c>
      <c r="AB31">
        <f>MAX(H$4:H30)+1</f>
        <v>5</v>
      </c>
      <c r="AC31">
        <f>MAX(I$4:I30)+1</f>
        <v>2</v>
      </c>
      <c r="AD31">
        <f>MAX(J$4:J30)+1</f>
        <v>1</v>
      </c>
      <c r="AE31">
        <f>MAX(K$4:K30)+1</f>
        <v>1</v>
      </c>
      <c r="AF31">
        <f>MAX(L$4:L30)+1</f>
        <v>1</v>
      </c>
      <c r="AG31">
        <f>MAX(M$4:M30)+1</f>
        <v>1</v>
      </c>
      <c r="AH31">
        <f>MAX(N$4:N30)+1</f>
        <v>1</v>
      </c>
      <c r="AI31">
        <f>MAX(O$4:O30)+1</f>
        <v>2</v>
      </c>
      <c r="AJ31">
        <f>MAX(P$4:P30)+1</f>
        <v>1</v>
      </c>
      <c r="AK31">
        <f>MAX(Q$4:Q30)+1</f>
        <v>2</v>
      </c>
      <c r="AL31" t="e">
        <f>MAX(#REF!)+1</f>
        <v>#REF!</v>
      </c>
      <c r="AN31" s="105">
        <f>LOOKUP(U31,TR!$A$4:$A$11,TR!$B$4:$B$11)</f>
        <v>0.020439814814814817</v>
      </c>
    </row>
    <row r="32" spans="1:40" ht="12.75">
      <c r="A32" s="227" t="s">
        <v>37</v>
      </c>
      <c r="B32" s="126">
        <v>94</v>
      </c>
      <c r="C32" s="123" t="str">
        <f>LOOKUP(B32,'Startovní listina'!$B$3:$B$302,'Startovní listina'!$C$3:$C$302)</f>
        <v>Šmehlík Eduard</v>
      </c>
      <c r="D32" s="123" t="str">
        <f>LOOKUP(B32,'Startovní listina'!$B$3:$B$302,'Startovní listina'!$D$3:$D$302)</f>
        <v>Slavia Hradec Králové</v>
      </c>
      <c r="E32" s="124">
        <f>LOOKUP(B32,'Startovní listina'!$B$3:$B$302,'Startovní listina'!$E$3:$E$302)</f>
        <v>1987</v>
      </c>
      <c r="F32" s="128">
        <v>0.024189814814814817</v>
      </c>
      <c r="G32" s="132">
        <f t="shared" si="1"/>
        <v>24</v>
      </c>
      <c r="H32" s="132" t="str">
        <f t="shared" si="2"/>
        <v> </v>
      </c>
      <c r="I32" s="132" t="str">
        <f t="shared" si="3"/>
        <v> </v>
      </c>
      <c r="J32" s="132" t="str">
        <f t="shared" si="4"/>
        <v> </v>
      </c>
      <c r="K32" s="132" t="str">
        <f t="shared" si="5"/>
        <v> </v>
      </c>
      <c r="L32" s="132" t="str">
        <f t="shared" si="6"/>
        <v> </v>
      </c>
      <c r="M32" s="132" t="str">
        <f t="shared" si="7"/>
        <v> </v>
      </c>
      <c r="N32" s="132" t="str">
        <f t="shared" si="8"/>
        <v> </v>
      </c>
      <c r="O32" s="132" t="str">
        <f t="shared" si="9"/>
        <v> </v>
      </c>
      <c r="P32" s="132" t="str">
        <f t="shared" si="10"/>
        <v> </v>
      </c>
      <c r="Q32" s="132" t="str">
        <f t="shared" si="11"/>
        <v> </v>
      </c>
      <c r="R32" s="220" t="str">
        <f t="shared" si="12"/>
        <v> </v>
      </c>
      <c r="S32" s="223">
        <f t="shared" si="0"/>
        <v>88.75598086124403</v>
      </c>
      <c r="T32" s="104" t="s">
        <v>158</v>
      </c>
      <c r="U32" s="98" t="str">
        <f>LOOKUP(B32,'Startovní listina'!$B$3:$B$302,'Startovní listina'!$F$3:$F$302)</f>
        <v>A</v>
      </c>
      <c r="V32" s="98" t="str">
        <f>LOOKUP(B32,'Startovní listina'!$B$3:$B$302,'Startovní listina'!$N$3:$N$302)</f>
        <v>N</v>
      </c>
      <c r="W32" s="98" t="str">
        <f>LOOKUP(B32,'Startovní listina'!$B$3:$B$302,'Startovní listina'!$O$3:$O$302)</f>
        <v>N</v>
      </c>
      <c r="X32" s="98" t="str">
        <f>LOOKUP(B32,'Startovní listina'!$B$3:$B$302,'Startovní listina'!$T$3:$T$302)</f>
        <v>N</v>
      </c>
      <c r="Y32" s="98" t="str">
        <f>LOOKUP(B32,'Startovní listina'!$B$3:$B$302,'Startovní listina'!$U$3:$U$302)</f>
        <v>N</v>
      </c>
      <c r="Z32" t="s">
        <v>158</v>
      </c>
      <c r="AA32">
        <f>MAX(G$4:G31)+1</f>
        <v>24</v>
      </c>
      <c r="AB32">
        <f>MAX(H$4:H31)+1</f>
        <v>5</v>
      </c>
      <c r="AC32">
        <f>MAX(I$4:I31)+1</f>
        <v>2</v>
      </c>
      <c r="AD32">
        <f>MAX(J$4:J31)+1</f>
        <v>1</v>
      </c>
      <c r="AE32">
        <f>MAX(K$4:K31)+1</f>
        <v>1</v>
      </c>
      <c r="AF32">
        <f>MAX(L$4:L31)+1</f>
        <v>1</v>
      </c>
      <c r="AG32">
        <f>MAX(M$4:M31)+1</f>
        <v>1</v>
      </c>
      <c r="AH32">
        <f>MAX(N$4:N31)+1</f>
        <v>1</v>
      </c>
      <c r="AI32">
        <f>MAX(O$4:O31)+1</f>
        <v>3</v>
      </c>
      <c r="AJ32">
        <f>MAX(P$4:P31)+1</f>
        <v>1</v>
      </c>
      <c r="AK32">
        <f>MAX(Q$4:Q31)+1</f>
        <v>2</v>
      </c>
      <c r="AL32" t="e">
        <f>MAX(#REF!)+1</f>
        <v>#REF!</v>
      </c>
      <c r="AN32" s="105">
        <f>LOOKUP(U32,TR!$A$4:$A$11,TR!$B$4:$B$11)</f>
        <v>0.020439814814814817</v>
      </c>
    </row>
    <row r="33" spans="1:40" ht="12.75">
      <c r="A33" s="227" t="s">
        <v>38</v>
      </c>
      <c r="B33" s="126">
        <v>14</v>
      </c>
      <c r="C33" s="123" t="str">
        <f>LOOKUP(B33,'Startovní listina'!$B$3:$B$302,'Startovní listina'!$C$3:$C$302)</f>
        <v>Lučan Vladimír</v>
      </c>
      <c r="D33" s="123" t="str">
        <f>LOOKUP(B33,'Startovní listina'!$B$3:$B$302,'Startovní listina'!$D$3:$D$302)</f>
        <v>Reprezentace OB ČR</v>
      </c>
      <c r="E33" s="124">
        <f>LOOKUP(B33,'Startovní listina'!$B$3:$B$302,'Startovní listina'!$E$3:$E$302)</f>
        <v>1977</v>
      </c>
      <c r="F33" s="128">
        <v>0.024259259259259258</v>
      </c>
      <c r="G33" s="132">
        <f t="shared" si="1"/>
        <v>25</v>
      </c>
      <c r="H33" s="132" t="str">
        <f t="shared" si="2"/>
        <v> </v>
      </c>
      <c r="I33" s="132" t="str">
        <f t="shared" si="3"/>
        <v> </v>
      </c>
      <c r="J33" s="132" t="str">
        <f t="shared" si="4"/>
        <v> </v>
      </c>
      <c r="K33" s="132" t="str">
        <f t="shared" si="5"/>
        <v> </v>
      </c>
      <c r="L33" s="132" t="str">
        <f t="shared" si="6"/>
        <v> </v>
      </c>
      <c r="M33" s="132" t="str">
        <f t="shared" si="7"/>
        <v> </v>
      </c>
      <c r="N33" s="132" t="str">
        <f t="shared" si="8"/>
        <v> </v>
      </c>
      <c r="O33" s="132" t="str">
        <f t="shared" si="9"/>
        <v> </v>
      </c>
      <c r="P33" s="132" t="str">
        <f t="shared" si="10"/>
        <v> </v>
      </c>
      <c r="Q33" s="132" t="str">
        <f t="shared" si="11"/>
        <v> </v>
      </c>
      <c r="R33" s="220" t="str">
        <f t="shared" si="12"/>
        <v> </v>
      </c>
      <c r="S33" s="223">
        <f t="shared" si="0"/>
        <v>88.50190839694659</v>
      </c>
      <c r="T33" s="104" t="s">
        <v>158</v>
      </c>
      <c r="U33" s="98" t="str">
        <f>LOOKUP(B33,'Startovní listina'!$B$3:$B$302,'Startovní listina'!$F$3:$F$302)</f>
        <v>A</v>
      </c>
      <c r="V33" s="98" t="str">
        <f>LOOKUP(B33,'Startovní listina'!$B$3:$B$302,'Startovní listina'!$N$3:$N$302)</f>
        <v>N</v>
      </c>
      <c r="W33" s="98" t="str">
        <f>LOOKUP(B33,'Startovní listina'!$B$3:$B$302,'Startovní listina'!$O$3:$O$302)</f>
        <v>N</v>
      </c>
      <c r="X33" s="98" t="str">
        <f>LOOKUP(B33,'Startovní listina'!$B$3:$B$302,'Startovní listina'!$T$3:$T$302)</f>
        <v>N</v>
      </c>
      <c r="Y33" s="98" t="str">
        <f>LOOKUP(B33,'Startovní listina'!$B$3:$B$302,'Startovní listina'!$U$3:$U$302)</f>
        <v>N</v>
      </c>
      <c r="Z33" t="s">
        <v>158</v>
      </c>
      <c r="AA33">
        <f>MAX(G$4:G32)+1</f>
        <v>25</v>
      </c>
      <c r="AB33">
        <f>MAX(H$4:H32)+1</f>
        <v>5</v>
      </c>
      <c r="AC33">
        <f>MAX(I$4:I32)+1</f>
        <v>2</v>
      </c>
      <c r="AD33">
        <f>MAX(J$4:J32)+1</f>
        <v>1</v>
      </c>
      <c r="AE33">
        <f>MAX(K$4:K32)+1</f>
        <v>1</v>
      </c>
      <c r="AF33">
        <f>MAX(L$4:L32)+1</f>
        <v>1</v>
      </c>
      <c r="AG33">
        <f>MAX(M$4:M32)+1</f>
        <v>1</v>
      </c>
      <c r="AH33">
        <f>MAX(N$4:N32)+1</f>
        <v>1</v>
      </c>
      <c r="AI33">
        <f>MAX(O$4:O32)+1</f>
        <v>3</v>
      </c>
      <c r="AJ33">
        <f>MAX(P$4:P32)+1</f>
        <v>1</v>
      </c>
      <c r="AK33">
        <f>MAX(Q$4:Q32)+1</f>
        <v>2</v>
      </c>
      <c r="AL33" t="e">
        <f>MAX(#REF!)+1</f>
        <v>#REF!</v>
      </c>
      <c r="AN33" s="105">
        <f>LOOKUP(U33,TR!$A$4:$A$11,TR!$B$4:$B$11)</f>
        <v>0.020439814814814817</v>
      </c>
    </row>
    <row r="34" spans="1:40" ht="12.75">
      <c r="A34" s="227" t="s">
        <v>39</v>
      </c>
      <c r="B34" s="126">
        <v>24</v>
      </c>
      <c r="C34" s="123" t="str">
        <f>LOOKUP(B34,'Startovní listina'!$B$3:$B$302,'Startovní listina'!$C$3:$C$302)</f>
        <v>Chmelík Josef</v>
      </c>
      <c r="D34" s="123" t="str">
        <f>LOOKUP(B34,'Startovní listina'!$B$3:$B$302,'Startovní listina'!$D$3:$D$302)</f>
        <v>Atletika Polička</v>
      </c>
      <c r="E34" s="124">
        <f>LOOKUP(B34,'Startovní listina'!$B$3:$B$302,'Startovní listina'!$E$3:$E$302)</f>
        <v>1973</v>
      </c>
      <c r="F34" s="128">
        <v>0.02431712962962963</v>
      </c>
      <c r="G34" s="132">
        <f t="shared" si="1"/>
        <v>26</v>
      </c>
      <c r="H34" s="132" t="str">
        <f t="shared" si="2"/>
        <v> </v>
      </c>
      <c r="I34" s="132" t="str">
        <f t="shared" si="3"/>
        <v> </v>
      </c>
      <c r="J34" s="132" t="str">
        <f t="shared" si="4"/>
        <v> </v>
      </c>
      <c r="K34" s="132" t="str">
        <f t="shared" si="5"/>
        <v> </v>
      </c>
      <c r="L34" s="132" t="str">
        <f t="shared" si="6"/>
        <v> </v>
      </c>
      <c r="M34" s="132" t="str">
        <f t="shared" si="7"/>
        <v> </v>
      </c>
      <c r="N34" s="132" t="str">
        <f t="shared" si="8"/>
        <v> </v>
      </c>
      <c r="O34" s="132" t="str">
        <f t="shared" si="9"/>
        <v> </v>
      </c>
      <c r="P34" s="132" t="str">
        <f t="shared" si="10"/>
        <v> </v>
      </c>
      <c r="Q34" s="132" t="str">
        <f t="shared" si="11"/>
        <v> </v>
      </c>
      <c r="R34" s="220" t="str">
        <f t="shared" si="12"/>
        <v> </v>
      </c>
      <c r="S34" s="223">
        <f t="shared" si="0"/>
        <v>88.2912898619705</v>
      </c>
      <c r="T34" s="104" t="s">
        <v>158</v>
      </c>
      <c r="U34" s="98" t="str">
        <f>LOOKUP(B34,'Startovní listina'!$B$3:$B$302,'Startovní listina'!$F$3:$F$302)</f>
        <v>A</v>
      </c>
      <c r="V34" s="98" t="str">
        <f>LOOKUP(B34,'Startovní listina'!$B$3:$B$302,'Startovní listina'!$N$3:$N$302)</f>
        <v>N</v>
      </c>
      <c r="W34" s="98" t="str">
        <f>LOOKUP(B34,'Startovní listina'!$B$3:$B$302,'Startovní listina'!$O$3:$O$302)</f>
        <v>N</v>
      </c>
      <c r="X34" s="98" t="str">
        <f>LOOKUP(B34,'Startovní listina'!$B$3:$B$302,'Startovní listina'!$T$3:$T$302)</f>
        <v>N</v>
      </c>
      <c r="Y34" s="98" t="str">
        <f>LOOKUP(B34,'Startovní listina'!$B$3:$B$302,'Startovní listina'!$U$3:$U$302)</f>
        <v>N</v>
      </c>
      <c r="Z34" t="s">
        <v>158</v>
      </c>
      <c r="AA34">
        <f>MAX(G$4:G33)+1</f>
        <v>26</v>
      </c>
      <c r="AB34">
        <f>MAX(H$4:H33)+1</f>
        <v>5</v>
      </c>
      <c r="AC34">
        <f>MAX(I$4:I33)+1</f>
        <v>2</v>
      </c>
      <c r="AD34">
        <f>MAX(J$4:J33)+1</f>
        <v>1</v>
      </c>
      <c r="AE34">
        <f>MAX(K$4:K33)+1</f>
        <v>1</v>
      </c>
      <c r="AF34">
        <f>MAX(L$4:L33)+1</f>
        <v>1</v>
      </c>
      <c r="AG34">
        <f>MAX(M$4:M33)+1</f>
        <v>1</v>
      </c>
      <c r="AH34">
        <f>MAX(N$4:N33)+1</f>
        <v>1</v>
      </c>
      <c r="AI34">
        <f>MAX(O$4:O33)+1</f>
        <v>3</v>
      </c>
      <c r="AJ34">
        <f>MAX(P$4:P33)+1</f>
        <v>1</v>
      </c>
      <c r="AK34">
        <f>MAX(Q$4:Q33)+1</f>
        <v>2</v>
      </c>
      <c r="AL34" t="e">
        <f>MAX(#REF!)+1</f>
        <v>#REF!</v>
      </c>
      <c r="AN34" s="105">
        <f>LOOKUP(U34,TR!$A$4:$A$11,TR!$B$4:$B$11)</f>
        <v>0.020439814814814817</v>
      </c>
    </row>
    <row r="35" spans="1:40" ht="12.75">
      <c r="A35" s="227" t="s">
        <v>40</v>
      </c>
      <c r="B35" s="126">
        <v>11</v>
      </c>
      <c r="C35" s="123" t="str">
        <f>LOOKUP(B35,'Startovní listina'!$B$3:$B$302,'Startovní listina'!$C$3:$C$302)</f>
        <v>Kupidlovský Daniel</v>
      </c>
      <c r="D35" s="123" t="str">
        <f>LOOKUP(B35,'Startovní listina'!$B$3:$B$302,'Startovní listina'!$D$3:$D$302)</f>
        <v>Praha - Stodůlky</v>
      </c>
      <c r="E35" s="124">
        <f>LOOKUP(B35,'Startovní listina'!$B$3:$B$302,'Startovní listina'!$E$3:$E$302)</f>
        <v>1976</v>
      </c>
      <c r="F35" s="128">
        <v>0.02449074074074074</v>
      </c>
      <c r="G35" s="132">
        <f t="shared" si="1"/>
        <v>27</v>
      </c>
      <c r="H35" s="132" t="str">
        <f t="shared" si="2"/>
        <v> </v>
      </c>
      <c r="I35" s="132" t="str">
        <f t="shared" si="3"/>
        <v> </v>
      </c>
      <c r="J35" s="132" t="str">
        <f t="shared" si="4"/>
        <v> </v>
      </c>
      <c r="K35" s="132" t="str">
        <f t="shared" si="5"/>
        <v> </v>
      </c>
      <c r="L35" s="132" t="str">
        <f t="shared" si="6"/>
        <v> </v>
      </c>
      <c r="M35" s="132" t="str">
        <f t="shared" si="7"/>
        <v> </v>
      </c>
      <c r="N35" s="132" t="str">
        <f t="shared" si="8"/>
        <v> </v>
      </c>
      <c r="O35" s="132" t="str">
        <f t="shared" si="9"/>
        <v> </v>
      </c>
      <c r="P35" s="132" t="str">
        <f t="shared" si="10"/>
        <v> </v>
      </c>
      <c r="Q35" s="132" t="str">
        <f t="shared" si="11"/>
        <v> </v>
      </c>
      <c r="R35" s="220" t="str">
        <f t="shared" si="12"/>
        <v> </v>
      </c>
      <c r="S35" s="223">
        <f t="shared" si="0"/>
        <v>87.66540642722119</v>
      </c>
      <c r="T35" s="104" t="s">
        <v>158</v>
      </c>
      <c r="U35" s="98" t="str">
        <f>LOOKUP(B35,'Startovní listina'!$B$3:$B$302,'Startovní listina'!$F$3:$F$302)</f>
        <v>A</v>
      </c>
      <c r="V35" s="98" t="str">
        <f>LOOKUP(B35,'Startovní listina'!$B$3:$B$302,'Startovní listina'!$N$3:$N$302)</f>
        <v>N</v>
      </c>
      <c r="W35" s="98" t="str">
        <f>LOOKUP(B35,'Startovní listina'!$B$3:$B$302,'Startovní listina'!$O$3:$O$302)</f>
        <v>N</v>
      </c>
      <c r="X35" s="98" t="str">
        <f>LOOKUP(B35,'Startovní listina'!$B$3:$B$302,'Startovní listina'!$T$3:$T$302)</f>
        <v>N</v>
      </c>
      <c r="Y35" s="98" t="str">
        <f>LOOKUP(B35,'Startovní listina'!$B$3:$B$302,'Startovní listina'!$U$3:$U$302)</f>
        <v>N</v>
      </c>
      <c r="Z35" t="s">
        <v>158</v>
      </c>
      <c r="AA35">
        <f>MAX(G$4:G34)+1</f>
        <v>27</v>
      </c>
      <c r="AB35">
        <f>MAX(H$4:H34)+1</f>
        <v>5</v>
      </c>
      <c r="AC35">
        <f>MAX(I$4:I34)+1</f>
        <v>2</v>
      </c>
      <c r="AD35">
        <f>MAX(J$4:J34)+1</f>
        <v>1</v>
      </c>
      <c r="AE35">
        <f>MAX(K$4:K34)+1</f>
        <v>1</v>
      </c>
      <c r="AF35">
        <f>MAX(L$4:L34)+1</f>
        <v>1</v>
      </c>
      <c r="AG35">
        <f>MAX(M$4:M34)+1</f>
        <v>1</v>
      </c>
      <c r="AH35">
        <f>MAX(N$4:N34)+1</f>
        <v>1</v>
      </c>
      <c r="AI35">
        <f>MAX(O$4:O34)+1</f>
        <v>3</v>
      </c>
      <c r="AJ35">
        <f>MAX(P$4:P34)+1</f>
        <v>1</v>
      </c>
      <c r="AK35">
        <f>MAX(Q$4:Q34)+1</f>
        <v>2</v>
      </c>
      <c r="AL35" t="e">
        <f>MAX(#REF!)+1</f>
        <v>#REF!</v>
      </c>
      <c r="AN35" s="105">
        <f>LOOKUP(U35,TR!$A$4:$A$11,TR!$B$4:$B$11)</f>
        <v>0.020439814814814817</v>
      </c>
    </row>
    <row r="36" spans="1:40" ht="12.75">
      <c r="A36" s="227" t="s">
        <v>41</v>
      </c>
      <c r="B36" s="126">
        <v>61</v>
      </c>
      <c r="C36" s="123" t="str">
        <f>LOOKUP(B36,'Startovní listina'!$B$3:$B$302,'Startovní listina'!$C$3:$C$302)</f>
        <v>Lanbetr Miloš</v>
      </c>
      <c r="D36" s="123" t="str">
        <f>LOOKUP(B36,'Startovní listina'!$B$3:$B$302,'Startovní listina'!$D$3:$D$302)</f>
        <v>Milovice</v>
      </c>
      <c r="E36" s="124">
        <f>LOOKUP(B36,'Startovní listina'!$B$3:$B$302,'Startovní listina'!$E$3:$E$302)</f>
        <v>1969</v>
      </c>
      <c r="F36" s="128">
        <v>0.024745370370370372</v>
      </c>
      <c r="G36" s="132">
        <f t="shared" si="1"/>
        <v>28</v>
      </c>
      <c r="H36" s="132" t="str">
        <f t="shared" si="2"/>
        <v> </v>
      </c>
      <c r="I36" s="132" t="str">
        <f t="shared" si="3"/>
        <v> </v>
      </c>
      <c r="J36" s="132" t="str">
        <f t="shared" si="4"/>
        <v> </v>
      </c>
      <c r="K36" s="132" t="str">
        <f t="shared" si="5"/>
        <v> </v>
      </c>
      <c r="L36" s="132" t="str">
        <f t="shared" si="6"/>
        <v> </v>
      </c>
      <c r="M36" s="132" t="str">
        <f t="shared" si="7"/>
        <v> </v>
      </c>
      <c r="N36" s="132" t="str">
        <f t="shared" si="8"/>
        <v> </v>
      </c>
      <c r="O36" s="132" t="str">
        <f t="shared" si="9"/>
        <v> </v>
      </c>
      <c r="P36" s="132" t="str">
        <f t="shared" si="10"/>
        <v> </v>
      </c>
      <c r="Q36" s="132" t="str">
        <f t="shared" si="11"/>
        <v> </v>
      </c>
      <c r="R36" s="220" t="str">
        <f t="shared" si="12"/>
        <v> </v>
      </c>
      <c r="S36" s="223">
        <f aca="true" t="shared" si="13" ref="S36:S54">(F$4/F36)*100</f>
        <v>86.76333021515435</v>
      </c>
      <c r="T36" s="104" t="s">
        <v>158</v>
      </c>
      <c r="U36" s="98" t="str">
        <f>LOOKUP(B36,'Startovní listina'!$B$3:$B$302,'Startovní listina'!$F$3:$F$302)</f>
        <v>A</v>
      </c>
      <c r="V36" s="98" t="str">
        <f>LOOKUP(B36,'Startovní listina'!$B$3:$B$302,'Startovní listina'!$N$3:$N$302)</f>
        <v>N</v>
      </c>
      <c r="W36" s="98" t="str">
        <f>LOOKUP(B36,'Startovní listina'!$B$3:$B$302,'Startovní listina'!$O$3:$O$302)</f>
        <v>N</v>
      </c>
      <c r="X36" s="98" t="str">
        <f>LOOKUP(B36,'Startovní listina'!$B$3:$B$302,'Startovní listina'!$T$3:$T$302)</f>
        <v>N</v>
      </c>
      <c r="Y36" s="98" t="str">
        <f>LOOKUP(B36,'Startovní listina'!$B$3:$B$302,'Startovní listina'!$U$3:$U$302)</f>
        <v>N</v>
      </c>
      <c r="Z36" t="s">
        <v>158</v>
      </c>
      <c r="AA36">
        <f>MAX(G$4:G35)+1</f>
        <v>28</v>
      </c>
      <c r="AB36">
        <f>MAX(H$4:H35)+1</f>
        <v>5</v>
      </c>
      <c r="AC36">
        <f>MAX(I$4:I35)+1</f>
        <v>2</v>
      </c>
      <c r="AD36">
        <f>MAX(J$4:J35)+1</f>
        <v>1</v>
      </c>
      <c r="AE36">
        <f>MAX(K$4:K35)+1</f>
        <v>1</v>
      </c>
      <c r="AF36">
        <f>MAX(L$4:L35)+1</f>
        <v>1</v>
      </c>
      <c r="AG36">
        <f>MAX(M$4:M35)+1</f>
        <v>1</v>
      </c>
      <c r="AH36">
        <f>MAX(N$4:N35)+1</f>
        <v>1</v>
      </c>
      <c r="AI36">
        <f>MAX(O$4:O35)+1</f>
        <v>3</v>
      </c>
      <c r="AJ36">
        <f>MAX(P$4:P35)+1</f>
        <v>1</v>
      </c>
      <c r="AK36">
        <f>MAX(Q$4:Q35)+1</f>
        <v>2</v>
      </c>
      <c r="AL36" t="e">
        <f>MAX(#REF!)+1</f>
        <v>#REF!</v>
      </c>
      <c r="AN36" s="105">
        <f>LOOKUP(U36,TR!$A$4:$A$11,TR!$B$4:$B$11)</f>
        <v>0.020439814814814817</v>
      </c>
    </row>
    <row r="37" spans="1:40" ht="12.75">
      <c r="A37" s="227" t="s">
        <v>42</v>
      </c>
      <c r="B37" s="126">
        <v>52</v>
      </c>
      <c r="C37" s="123" t="str">
        <f>LOOKUP(B37,'Startovní listina'!$B$3:$B$302,'Startovní listina'!$C$3:$C$302)</f>
        <v>Hejzlar Štěpán</v>
      </c>
      <c r="D37" s="123" t="str">
        <f>LOOKUP(B37,'Startovní listina'!$B$3:$B$302,'Startovní listina'!$D$3:$D$302)</f>
        <v>Fenrir FHS UK Praha</v>
      </c>
      <c r="E37" s="124">
        <f>LOOKUP(B37,'Startovní listina'!$B$3:$B$302,'Startovní listina'!$E$3:$E$302)</f>
        <v>1986</v>
      </c>
      <c r="F37" s="128">
        <v>0.02497685185185185</v>
      </c>
      <c r="G37" s="132">
        <f t="shared" si="1"/>
        <v>29</v>
      </c>
      <c r="H37" s="132" t="str">
        <f t="shared" si="2"/>
        <v> </v>
      </c>
      <c r="I37" s="132" t="str">
        <f t="shared" si="3"/>
        <v> </v>
      </c>
      <c r="J37" s="132" t="str">
        <f t="shared" si="4"/>
        <v> </v>
      </c>
      <c r="K37" s="132" t="str">
        <f t="shared" si="5"/>
        <v> </v>
      </c>
      <c r="L37" s="132" t="str">
        <f t="shared" si="6"/>
        <v> </v>
      </c>
      <c r="M37" s="132" t="str">
        <f t="shared" si="7"/>
        <v> </v>
      </c>
      <c r="N37" s="132" t="str">
        <f t="shared" si="8"/>
        <v> </v>
      </c>
      <c r="O37" s="132" t="str">
        <f t="shared" si="9"/>
        <v> </v>
      </c>
      <c r="P37" s="132" t="str">
        <f t="shared" si="10"/>
        <v> </v>
      </c>
      <c r="Q37" s="132" t="str">
        <f t="shared" si="11"/>
        <v> </v>
      </c>
      <c r="R37" s="220" t="str">
        <f t="shared" si="12"/>
        <v> </v>
      </c>
      <c r="S37" s="223">
        <f t="shared" si="13"/>
        <v>85.95922150139019</v>
      </c>
      <c r="T37" s="104" t="s">
        <v>158</v>
      </c>
      <c r="U37" s="98" t="str">
        <f>LOOKUP(B37,'Startovní listina'!$B$3:$B$302,'Startovní listina'!$F$3:$F$302)</f>
        <v>A</v>
      </c>
      <c r="V37" s="98" t="str">
        <f>LOOKUP(B37,'Startovní listina'!$B$3:$B$302,'Startovní listina'!$N$3:$N$302)</f>
        <v>N</v>
      </c>
      <c r="W37" s="98" t="str">
        <f>LOOKUP(B37,'Startovní listina'!$B$3:$B$302,'Startovní listina'!$O$3:$O$302)</f>
        <v>N</v>
      </c>
      <c r="X37" s="98" t="str">
        <f>LOOKUP(B37,'Startovní listina'!$B$3:$B$302,'Startovní listina'!$T$3:$T$302)</f>
        <v>N</v>
      </c>
      <c r="Y37" s="98" t="str">
        <f>LOOKUP(B37,'Startovní listina'!$B$3:$B$302,'Startovní listina'!$U$3:$U$302)</f>
        <v>N</v>
      </c>
      <c r="Z37" t="s">
        <v>158</v>
      </c>
      <c r="AA37">
        <f>MAX(G$4:G36)+1</f>
        <v>29</v>
      </c>
      <c r="AB37">
        <f>MAX(H$4:H36)+1</f>
        <v>5</v>
      </c>
      <c r="AC37">
        <f>MAX(I$4:I36)+1</f>
        <v>2</v>
      </c>
      <c r="AD37">
        <f>MAX(J$4:J36)+1</f>
        <v>1</v>
      </c>
      <c r="AE37">
        <f>MAX(K$4:K36)+1</f>
        <v>1</v>
      </c>
      <c r="AF37">
        <f>MAX(L$4:L36)+1</f>
        <v>1</v>
      </c>
      <c r="AG37">
        <f>MAX(M$4:M36)+1</f>
        <v>1</v>
      </c>
      <c r="AH37">
        <f>MAX(N$4:N36)+1</f>
        <v>1</v>
      </c>
      <c r="AI37">
        <f>MAX(O$4:O36)+1</f>
        <v>3</v>
      </c>
      <c r="AJ37">
        <f>MAX(P$4:P36)+1</f>
        <v>1</v>
      </c>
      <c r="AK37">
        <f>MAX(Q$4:Q36)+1</f>
        <v>2</v>
      </c>
      <c r="AL37" t="e">
        <f>MAX(#REF!)+1</f>
        <v>#REF!</v>
      </c>
      <c r="AN37" s="105">
        <f>LOOKUP(U37,TR!$A$4:$A$11,TR!$B$4:$B$11)</f>
        <v>0.020439814814814817</v>
      </c>
    </row>
    <row r="38" spans="1:40" ht="12.75">
      <c r="A38" s="227" t="s">
        <v>43</v>
      </c>
      <c r="B38" s="126">
        <v>49</v>
      </c>
      <c r="C38" s="123" t="str">
        <f>LOOKUP(B38,'Startovní listina'!$B$3:$B$302,'Startovní listina'!$C$3:$C$302)</f>
        <v>Fořt Martin</v>
      </c>
      <c r="D38" s="123" t="str">
        <f>LOOKUP(B38,'Startovní listina'!$B$3:$B$302,'Startovní listina'!$D$3:$D$302)</f>
        <v>Sokol Kolín</v>
      </c>
      <c r="E38" s="124">
        <f>LOOKUP(B38,'Startovní listina'!$B$3:$B$302,'Startovní listina'!$E$3:$E$302)</f>
        <v>1968</v>
      </c>
      <c r="F38" s="128">
        <v>0.025034722222222222</v>
      </c>
      <c r="G38" s="132">
        <f t="shared" si="1"/>
        <v>30</v>
      </c>
      <c r="H38" s="132" t="str">
        <f t="shared" si="2"/>
        <v> </v>
      </c>
      <c r="I38" s="132" t="str">
        <f t="shared" si="3"/>
        <v> </v>
      </c>
      <c r="J38" s="132" t="str">
        <f t="shared" si="4"/>
        <v> </v>
      </c>
      <c r="K38" s="132" t="str">
        <f t="shared" si="5"/>
        <v> </v>
      </c>
      <c r="L38" s="132" t="str">
        <f t="shared" si="6"/>
        <v> </v>
      </c>
      <c r="M38" s="132" t="str">
        <f t="shared" si="7"/>
        <v> </v>
      </c>
      <c r="N38" s="132" t="str">
        <f t="shared" si="8"/>
        <v> </v>
      </c>
      <c r="O38" s="132">
        <f t="shared" si="9"/>
        <v>3</v>
      </c>
      <c r="P38" s="132" t="str">
        <f t="shared" si="10"/>
        <v> </v>
      </c>
      <c r="Q38" s="132" t="str">
        <f t="shared" si="11"/>
        <v> </v>
      </c>
      <c r="R38" s="220" t="str">
        <f t="shared" si="12"/>
        <v> </v>
      </c>
      <c r="S38" s="223">
        <f t="shared" si="13"/>
        <v>85.76051779935277</v>
      </c>
      <c r="T38" s="104" t="s">
        <v>158</v>
      </c>
      <c r="U38" s="98" t="str">
        <f>LOOKUP(B38,'Startovní listina'!$B$3:$B$302,'Startovní listina'!$F$3:$F$302)</f>
        <v>A</v>
      </c>
      <c r="V38" s="98" t="str">
        <f>LOOKUP(B38,'Startovní listina'!$B$3:$B$302,'Startovní listina'!$N$3:$N$302)</f>
        <v>A</v>
      </c>
      <c r="W38" s="98" t="str">
        <f>LOOKUP(B38,'Startovní listina'!$B$3:$B$302,'Startovní listina'!$O$3:$O$302)</f>
        <v>N</v>
      </c>
      <c r="X38" s="98" t="str">
        <f>LOOKUP(B38,'Startovní listina'!$B$3:$B$302,'Startovní listina'!$T$3:$T$302)</f>
        <v>N</v>
      </c>
      <c r="Y38" s="98" t="str">
        <f>LOOKUP(B38,'Startovní listina'!$B$3:$B$302,'Startovní listina'!$U$3:$U$302)</f>
        <v>N</v>
      </c>
      <c r="Z38" t="s">
        <v>158</v>
      </c>
      <c r="AA38">
        <f>MAX(G$4:G37)+1</f>
        <v>30</v>
      </c>
      <c r="AB38">
        <f>MAX(H$4:H37)+1</f>
        <v>5</v>
      </c>
      <c r="AC38">
        <f>MAX(I$4:I37)+1</f>
        <v>2</v>
      </c>
      <c r="AD38">
        <f>MAX(J$4:J37)+1</f>
        <v>1</v>
      </c>
      <c r="AE38">
        <f>MAX(K$4:K37)+1</f>
        <v>1</v>
      </c>
      <c r="AF38">
        <f>MAX(L$4:L37)+1</f>
        <v>1</v>
      </c>
      <c r="AG38">
        <f>MAX(M$4:M37)+1</f>
        <v>1</v>
      </c>
      <c r="AH38">
        <f>MAX(N$4:N37)+1</f>
        <v>1</v>
      </c>
      <c r="AI38">
        <f>MAX(O$4:O37)+1</f>
        <v>3</v>
      </c>
      <c r="AJ38">
        <f>MAX(P$4:P37)+1</f>
        <v>1</v>
      </c>
      <c r="AK38">
        <f>MAX(Q$4:Q37)+1</f>
        <v>2</v>
      </c>
      <c r="AL38" t="e">
        <f>MAX(#REF!)+1</f>
        <v>#REF!</v>
      </c>
      <c r="AN38" s="105">
        <f>LOOKUP(U38,TR!$A$4:$A$11,TR!$B$4:$B$11)</f>
        <v>0.020439814814814817</v>
      </c>
    </row>
    <row r="39" spans="1:40" ht="12.75">
      <c r="A39" s="227" t="s">
        <v>44</v>
      </c>
      <c r="B39" s="126">
        <v>33</v>
      </c>
      <c r="C39" s="123" t="str">
        <f>LOOKUP(B39,'Startovní listina'!$B$3:$B$302,'Startovní listina'!$C$3:$C$302)</f>
        <v>Pokorný Ladislav</v>
      </c>
      <c r="D39" s="123" t="str">
        <f>LOOKUP(B39,'Startovní listina'!$B$3:$B$302,'Startovní listina'!$D$3:$D$302)</f>
        <v>BK Říčany</v>
      </c>
      <c r="E39" s="124">
        <f>LOOKUP(B39,'Startovní listina'!$B$3:$B$302,'Startovní listina'!$E$3:$E$302)</f>
        <v>1976</v>
      </c>
      <c r="F39" s="128">
        <v>0.02517361111111111</v>
      </c>
      <c r="G39" s="132">
        <f t="shared" si="1"/>
        <v>31</v>
      </c>
      <c r="H39" s="132" t="str">
        <f t="shared" si="2"/>
        <v> </v>
      </c>
      <c r="I39" s="132" t="str">
        <f t="shared" si="3"/>
        <v> </v>
      </c>
      <c r="J39" s="132" t="str">
        <f t="shared" si="4"/>
        <v> </v>
      </c>
      <c r="K39" s="132" t="str">
        <f t="shared" si="5"/>
        <v> </v>
      </c>
      <c r="L39" s="132" t="str">
        <f t="shared" si="6"/>
        <v> </v>
      </c>
      <c r="M39" s="132" t="str">
        <f t="shared" si="7"/>
        <v> </v>
      </c>
      <c r="N39" s="132" t="str">
        <f t="shared" si="8"/>
        <v> </v>
      </c>
      <c r="O39" s="132" t="str">
        <f t="shared" si="9"/>
        <v> </v>
      </c>
      <c r="P39" s="132" t="str">
        <f t="shared" si="10"/>
        <v> </v>
      </c>
      <c r="Q39" s="132" t="str">
        <f t="shared" si="11"/>
        <v> </v>
      </c>
      <c r="R39" s="220" t="str">
        <f t="shared" si="12"/>
        <v> </v>
      </c>
      <c r="S39" s="223">
        <f t="shared" si="13"/>
        <v>85.2873563218391</v>
      </c>
      <c r="T39" s="104" t="s">
        <v>158</v>
      </c>
      <c r="U39" s="98" t="str">
        <f>LOOKUP(B39,'Startovní listina'!$B$3:$B$302,'Startovní listina'!$F$3:$F$302)</f>
        <v>A</v>
      </c>
      <c r="V39" s="98" t="str">
        <f>LOOKUP(B39,'Startovní listina'!$B$3:$B$302,'Startovní listina'!$N$3:$N$302)</f>
        <v>N</v>
      </c>
      <c r="W39" s="98" t="str">
        <f>LOOKUP(B39,'Startovní listina'!$B$3:$B$302,'Startovní listina'!$O$3:$O$302)</f>
        <v>N</v>
      </c>
      <c r="X39" s="98" t="str">
        <f>LOOKUP(B39,'Startovní listina'!$B$3:$B$302,'Startovní listina'!$T$3:$T$302)</f>
        <v>N</v>
      </c>
      <c r="Y39" s="98" t="str">
        <f>LOOKUP(B39,'Startovní listina'!$B$3:$B$302,'Startovní listina'!$U$3:$U$302)</f>
        <v>N</v>
      </c>
      <c r="Z39" t="s">
        <v>158</v>
      </c>
      <c r="AA39">
        <f>MAX(G$4:G38)+1</f>
        <v>31</v>
      </c>
      <c r="AB39">
        <f>MAX(H$4:H38)+1</f>
        <v>5</v>
      </c>
      <c r="AC39">
        <f>MAX(I$4:I38)+1</f>
        <v>2</v>
      </c>
      <c r="AD39">
        <f>MAX(J$4:J38)+1</f>
        <v>1</v>
      </c>
      <c r="AE39">
        <f>MAX(K$4:K38)+1</f>
        <v>1</v>
      </c>
      <c r="AF39">
        <f>MAX(L$4:L38)+1</f>
        <v>1</v>
      </c>
      <c r="AG39">
        <f>MAX(M$4:M38)+1</f>
        <v>1</v>
      </c>
      <c r="AH39">
        <f>MAX(N$4:N38)+1</f>
        <v>1</v>
      </c>
      <c r="AI39">
        <f>MAX(O$4:O38)+1</f>
        <v>4</v>
      </c>
      <c r="AJ39">
        <f>MAX(P$4:P38)+1</f>
        <v>1</v>
      </c>
      <c r="AK39">
        <f>MAX(Q$4:Q38)+1</f>
        <v>2</v>
      </c>
      <c r="AL39" t="e">
        <f>MAX(#REF!)+1</f>
        <v>#REF!</v>
      </c>
      <c r="AN39" s="105">
        <f>LOOKUP(U39,TR!$A$4:$A$11,TR!$B$4:$B$11)</f>
        <v>0.020439814814814817</v>
      </c>
    </row>
    <row r="40" spans="1:40" ht="12.75">
      <c r="A40" s="227" t="s">
        <v>45</v>
      </c>
      <c r="B40" s="126">
        <v>46</v>
      </c>
      <c r="C40" s="123" t="str">
        <f>LOOKUP(B40,'Startovní listina'!$B$3:$B$302,'Startovní listina'!$C$3:$C$302)</f>
        <v>Rybáček Miroslav</v>
      </c>
      <c r="D40" s="123" t="str">
        <f>LOOKUP(B40,'Startovní listina'!$B$3:$B$302,'Startovní listina'!$D$3:$D$302)</f>
        <v>ASK ELNA Počerady</v>
      </c>
      <c r="E40" s="124">
        <f>LOOKUP(B40,'Startovní listina'!$B$3:$B$302,'Startovní listina'!$E$3:$E$302)</f>
        <v>1987</v>
      </c>
      <c r="F40" s="128">
        <v>0.025266203703703704</v>
      </c>
      <c r="G40" s="132">
        <f t="shared" si="1"/>
        <v>32</v>
      </c>
      <c r="H40" s="132" t="str">
        <f t="shared" si="2"/>
        <v> </v>
      </c>
      <c r="I40" s="132" t="str">
        <f t="shared" si="3"/>
        <v> </v>
      </c>
      <c r="J40" s="132" t="str">
        <f t="shared" si="4"/>
        <v> </v>
      </c>
      <c r="K40" s="132" t="str">
        <f t="shared" si="5"/>
        <v> </v>
      </c>
      <c r="L40" s="132" t="str">
        <f t="shared" si="6"/>
        <v> </v>
      </c>
      <c r="M40" s="132" t="str">
        <f t="shared" si="7"/>
        <v> </v>
      </c>
      <c r="N40" s="132" t="str">
        <f t="shared" si="8"/>
        <v> </v>
      </c>
      <c r="O40" s="132" t="str">
        <f t="shared" si="9"/>
        <v> </v>
      </c>
      <c r="P40" s="132" t="str">
        <f t="shared" si="10"/>
        <v> </v>
      </c>
      <c r="Q40" s="132" t="str">
        <f t="shared" si="11"/>
        <v> </v>
      </c>
      <c r="R40" s="220" t="str">
        <f t="shared" si="12"/>
        <v> </v>
      </c>
      <c r="S40" s="223">
        <f t="shared" si="13"/>
        <v>84.97480531378837</v>
      </c>
      <c r="T40" s="104" t="s">
        <v>158</v>
      </c>
      <c r="U40" s="98" t="str">
        <f>LOOKUP(B40,'Startovní listina'!$B$3:$B$302,'Startovní listina'!$F$3:$F$302)</f>
        <v>A</v>
      </c>
      <c r="V40" s="98" t="str">
        <f>LOOKUP(B40,'Startovní listina'!$B$3:$B$302,'Startovní listina'!$N$3:$N$302)</f>
        <v>N</v>
      </c>
      <c r="W40" s="98" t="str">
        <f>LOOKUP(B40,'Startovní listina'!$B$3:$B$302,'Startovní listina'!$O$3:$O$302)</f>
        <v>N</v>
      </c>
      <c r="X40" s="98" t="str">
        <f>LOOKUP(B40,'Startovní listina'!$B$3:$B$302,'Startovní listina'!$T$3:$T$302)</f>
        <v>N</v>
      </c>
      <c r="Y40" s="98" t="str">
        <f>LOOKUP(B40,'Startovní listina'!$B$3:$B$302,'Startovní listina'!$U$3:$U$302)</f>
        <v>N</v>
      </c>
      <c r="Z40" t="s">
        <v>158</v>
      </c>
      <c r="AA40">
        <f>MAX(G$4:G39)+1</f>
        <v>32</v>
      </c>
      <c r="AB40">
        <f>MAX(H$4:H39)+1</f>
        <v>5</v>
      </c>
      <c r="AC40">
        <f>MAX(I$4:I39)+1</f>
        <v>2</v>
      </c>
      <c r="AD40">
        <f>MAX(J$4:J39)+1</f>
        <v>1</v>
      </c>
      <c r="AE40">
        <f>MAX(K$4:K39)+1</f>
        <v>1</v>
      </c>
      <c r="AF40">
        <f>MAX(L$4:L39)+1</f>
        <v>1</v>
      </c>
      <c r="AG40">
        <f>MAX(M$4:M39)+1</f>
        <v>1</v>
      </c>
      <c r="AH40">
        <f>MAX(N$4:N39)+1</f>
        <v>1</v>
      </c>
      <c r="AI40">
        <f>MAX(O$4:O39)+1</f>
        <v>4</v>
      </c>
      <c r="AJ40">
        <f>MAX(P$4:P39)+1</f>
        <v>1</v>
      </c>
      <c r="AK40">
        <f>MAX(Q$4:Q39)+1</f>
        <v>2</v>
      </c>
      <c r="AL40" t="e">
        <f>MAX(#REF!)+1</f>
        <v>#REF!</v>
      </c>
      <c r="AN40" s="105">
        <f>LOOKUP(U40,TR!$A$4:$A$11,TR!$B$4:$B$11)</f>
        <v>0.020439814814814817</v>
      </c>
    </row>
    <row r="41" spans="1:40" ht="12.75">
      <c r="A41" s="227" t="s">
        <v>46</v>
      </c>
      <c r="B41" s="126">
        <v>59</v>
      </c>
      <c r="C41" s="123" t="str">
        <f>LOOKUP(B41,'Startovní listina'!$B$3:$B$302,'Startovní listina'!$C$3:$C$302)</f>
        <v>Beran Marcel</v>
      </c>
      <c r="D41" s="123" t="str">
        <f>LOOKUP(B41,'Startovní listina'!$B$3:$B$302,'Startovní listina'!$D$3:$D$302)</f>
        <v>AK Škoda Plzeň</v>
      </c>
      <c r="E41" s="124">
        <f>LOOKUP(B41,'Startovní listina'!$B$3:$B$302,'Startovní listina'!$E$3:$E$302)</f>
        <v>1977</v>
      </c>
      <c r="F41" s="128">
        <v>0.025370370370370366</v>
      </c>
      <c r="G41" s="132">
        <f t="shared" si="1"/>
        <v>33</v>
      </c>
      <c r="H41" s="132" t="str">
        <f t="shared" si="2"/>
        <v> </v>
      </c>
      <c r="I41" s="132" t="str">
        <f t="shared" si="3"/>
        <v> </v>
      </c>
      <c r="J41" s="132" t="str">
        <f t="shared" si="4"/>
        <v> </v>
      </c>
      <c r="K41" s="132" t="str">
        <f t="shared" si="5"/>
        <v> </v>
      </c>
      <c r="L41" s="132" t="str">
        <f t="shared" si="6"/>
        <v> </v>
      </c>
      <c r="M41" s="132" t="str">
        <f t="shared" si="7"/>
        <v> </v>
      </c>
      <c r="N41" s="132" t="str">
        <f t="shared" si="8"/>
        <v> </v>
      </c>
      <c r="O41" s="132" t="str">
        <f t="shared" si="9"/>
        <v> </v>
      </c>
      <c r="P41" s="132" t="str">
        <f t="shared" si="10"/>
        <v> </v>
      </c>
      <c r="Q41" s="132" t="str">
        <f t="shared" si="11"/>
        <v> </v>
      </c>
      <c r="R41" s="220" t="str">
        <f t="shared" si="12"/>
        <v> </v>
      </c>
      <c r="S41" s="223">
        <f t="shared" si="13"/>
        <v>84.62591240875915</v>
      </c>
      <c r="T41" s="104" t="s">
        <v>158</v>
      </c>
      <c r="U41" s="98" t="str">
        <f>LOOKUP(B41,'Startovní listina'!$B$3:$B$302,'Startovní listina'!$F$3:$F$302)</f>
        <v>A</v>
      </c>
      <c r="V41" s="98" t="str">
        <f>LOOKUP(B41,'Startovní listina'!$B$3:$B$302,'Startovní listina'!$N$3:$N$302)</f>
        <v>N</v>
      </c>
      <c r="W41" s="98" t="str">
        <f>LOOKUP(B41,'Startovní listina'!$B$3:$B$302,'Startovní listina'!$O$3:$O$302)</f>
        <v>N</v>
      </c>
      <c r="X41" s="98" t="str">
        <f>LOOKUP(B41,'Startovní listina'!$B$3:$B$302,'Startovní listina'!$T$3:$T$302)</f>
        <v>N</v>
      </c>
      <c r="Y41" s="98" t="str">
        <f>LOOKUP(B41,'Startovní listina'!$B$3:$B$302,'Startovní listina'!$U$3:$U$302)</f>
        <v>N</v>
      </c>
      <c r="Z41" t="s">
        <v>158</v>
      </c>
      <c r="AA41">
        <f>MAX(G$4:G40)+1</f>
        <v>33</v>
      </c>
      <c r="AB41">
        <f>MAX(H$4:H40)+1</f>
        <v>5</v>
      </c>
      <c r="AC41">
        <f>MAX(I$4:I40)+1</f>
        <v>2</v>
      </c>
      <c r="AD41">
        <f>MAX(J$4:J40)+1</f>
        <v>1</v>
      </c>
      <c r="AE41">
        <f>MAX(K$4:K40)+1</f>
        <v>1</v>
      </c>
      <c r="AF41">
        <f>MAX(L$4:L40)+1</f>
        <v>1</v>
      </c>
      <c r="AG41">
        <f>MAX(M$4:M40)+1</f>
        <v>1</v>
      </c>
      <c r="AH41">
        <f>MAX(N$4:N40)+1</f>
        <v>1</v>
      </c>
      <c r="AI41">
        <f>MAX(O$4:O40)+1</f>
        <v>4</v>
      </c>
      <c r="AJ41">
        <f>MAX(P$4:P40)+1</f>
        <v>1</v>
      </c>
      <c r="AK41">
        <f>MAX(Q$4:Q40)+1</f>
        <v>2</v>
      </c>
      <c r="AL41" t="e">
        <f>MAX(#REF!)+1</f>
        <v>#REF!</v>
      </c>
      <c r="AN41" s="105">
        <f>LOOKUP(U41,TR!$A$4:$A$11,TR!$B$4:$B$11)</f>
        <v>0.020439814814814817</v>
      </c>
    </row>
    <row r="42" spans="1:40" ht="12.75">
      <c r="A42" s="227" t="s">
        <v>47</v>
      </c>
      <c r="B42" s="126">
        <v>66</v>
      </c>
      <c r="C42" s="123" t="str">
        <f>LOOKUP(B42,'Startovní listina'!$B$3:$B$302,'Startovní listina'!$C$3:$C$302)</f>
        <v>Koreček Slavomír</v>
      </c>
      <c r="D42" s="123" t="str">
        <f>LOOKUP(B42,'Startovní listina'!$B$3:$B$302,'Startovní listina'!$D$3:$D$302)</f>
        <v>Atletika Jihlava</v>
      </c>
      <c r="E42" s="124">
        <f>LOOKUP(B42,'Startovní listina'!$B$3:$B$302,'Startovní listina'!$E$3:$E$302)</f>
        <v>1980</v>
      </c>
      <c r="F42" s="128">
        <v>0.025381944444444443</v>
      </c>
      <c r="G42" s="132">
        <f t="shared" si="1"/>
        <v>34</v>
      </c>
      <c r="H42" s="132" t="str">
        <f t="shared" si="2"/>
        <v> </v>
      </c>
      <c r="I42" s="132" t="str">
        <f t="shared" si="3"/>
        <v> </v>
      </c>
      <c r="J42" s="132" t="str">
        <f t="shared" si="4"/>
        <v> </v>
      </c>
      <c r="K42" s="132" t="str">
        <f t="shared" si="5"/>
        <v> </v>
      </c>
      <c r="L42" s="132" t="str">
        <f t="shared" si="6"/>
        <v> </v>
      </c>
      <c r="M42" s="132" t="str">
        <f t="shared" si="7"/>
        <v> </v>
      </c>
      <c r="N42" s="132" t="str">
        <f t="shared" si="8"/>
        <v> </v>
      </c>
      <c r="O42" s="132" t="str">
        <f t="shared" si="9"/>
        <v> </v>
      </c>
      <c r="P42" s="132" t="str">
        <f t="shared" si="10"/>
        <v> </v>
      </c>
      <c r="Q42" s="132" t="str">
        <f t="shared" si="11"/>
        <v> </v>
      </c>
      <c r="R42" s="220" t="str">
        <f t="shared" si="12"/>
        <v> </v>
      </c>
      <c r="S42" s="223">
        <f t="shared" si="13"/>
        <v>84.58732330141359</v>
      </c>
      <c r="T42" s="104" t="s">
        <v>158</v>
      </c>
      <c r="U42" s="98" t="str">
        <f>LOOKUP(B42,'Startovní listina'!$B$3:$B$302,'Startovní listina'!$F$3:$F$302)</f>
        <v>A</v>
      </c>
      <c r="V42" s="98" t="str">
        <f>LOOKUP(B42,'Startovní listina'!$B$3:$B$302,'Startovní listina'!$N$3:$N$302)</f>
        <v>N</v>
      </c>
      <c r="W42" s="98" t="str">
        <f>LOOKUP(B42,'Startovní listina'!$B$3:$B$302,'Startovní listina'!$O$3:$O$302)</f>
        <v>N</v>
      </c>
      <c r="X42" s="98" t="str">
        <f>LOOKUP(B42,'Startovní listina'!$B$3:$B$302,'Startovní listina'!$T$3:$T$302)</f>
        <v>N</v>
      </c>
      <c r="Y42" s="98" t="str">
        <f>LOOKUP(B42,'Startovní listina'!$B$3:$B$302,'Startovní listina'!$U$3:$U$302)</f>
        <v>N</v>
      </c>
      <c r="Z42" t="s">
        <v>158</v>
      </c>
      <c r="AA42">
        <f>MAX(G$4:G41)+1</f>
        <v>34</v>
      </c>
      <c r="AB42">
        <f>MAX(H$4:H41)+1</f>
        <v>5</v>
      </c>
      <c r="AC42">
        <f>MAX(I$4:I41)+1</f>
        <v>2</v>
      </c>
      <c r="AD42">
        <f>MAX(J$4:J41)+1</f>
        <v>1</v>
      </c>
      <c r="AE42">
        <f>MAX(K$4:K41)+1</f>
        <v>1</v>
      </c>
      <c r="AF42">
        <f>MAX(L$4:L41)+1</f>
        <v>1</v>
      </c>
      <c r="AG42">
        <f>MAX(M$4:M41)+1</f>
        <v>1</v>
      </c>
      <c r="AH42">
        <f>MAX(N$4:N41)+1</f>
        <v>1</v>
      </c>
      <c r="AI42">
        <f>MAX(O$4:O41)+1</f>
        <v>4</v>
      </c>
      <c r="AJ42">
        <f>MAX(P$4:P41)+1</f>
        <v>1</v>
      </c>
      <c r="AK42">
        <f>MAX(Q$4:Q41)+1</f>
        <v>2</v>
      </c>
      <c r="AL42" t="e">
        <f>MAX(#REF!)+1</f>
        <v>#REF!</v>
      </c>
      <c r="AN42" s="105">
        <f>LOOKUP(U42,TR!$A$4:$A$11,TR!$B$4:$B$11)</f>
        <v>0.020439814814814817</v>
      </c>
    </row>
    <row r="43" spans="1:40" ht="12.75">
      <c r="A43" s="227" t="s">
        <v>48</v>
      </c>
      <c r="B43" s="126">
        <v>196</v>
      </c>
      <c r="C43" s="123" t="str">
        <f>LOOKUP(B43,'Startovní listina'!$B$3:$B$302,'Startovní listina'!$C$3:$C$302)</f>
        <v>Čivrný Jiří</v>
      </c>
      <c r="D43" s="123" t="str">
        <f>LOOKUP(B43,'Startovní listina'!$B$3:$B$302,'Startovní listina'!$D$3:$D$302)</f>
        <v>Slovan Liberec</v>
      </c>
      <c r="E43" s="124">
        <f>LOOKUP(B43,'Startovní listina'!$B$3:$B$302,'Startovní listina'!$E$3:$E$302)</f>
        <v>1953</v>
      </c>
      <c r="F43" s="128">
        <v>0.025486111111111112</v>
      </c>
      <c r="G43" s="132" t="str">
        <f t="shared" si="1"/>
        <v> </v>
      </c>
      <c r="H43" s="132" t="str">
        <f t="shared" si="2"/>
        <v> </v>
      </c>
      <c r="I43" s="132">
        <f t="shared" si="3"/>
        <v>2</v>
      </c>
      <c r="J43" s="132" t="str">
        <f t="shared" si="4"/>
        <v> </v>
      </c>
      <c r="K43" s="132" t="str">
        <f t="shared" si="5"/>
        <v> </v>
      </c>
      <c r="L43" s="132" t="str">
        <f t="shared" si="6"/>
        <v> </v>
      </c>
      <c r="M43" s="132" t="str">
        <f t="shared" si="7"/>
        <v> </v>
      </c>
      <c r="N43" s="132" t="str">
        <f t="shared" si="8"/>
        <v> </v>
      </c>
      <c r="O43" s="132" t="str">
        <f t="shared" si="9"/>
        <v> </v>
      </c>
      <c r="P43" s="132" t="str">
        <f t="shared" si="10"/>
        <v> </v>
      </c>
      <c r="Q43" s="132" t="str">
        <f t="shared" si="11"/>
        <v> </v>
      </c>
      <c r="R43" s="220" t="str">
        <f t="shared" si="12"/>
        <v> </v>
      </c>
      <c r="S43" s="223">
        <f t="shared" si="13"/>
        <v>84.24159854677566</v>
      </c>
      <c r="T43" s="104" t="s">
        <v>158</v>
      </c>
      <c r="U43" s="98" t="str">
        <f>LOOKUP(B43,'Startovní listina'!$B$3:$B$302,'Startovní listina'!$F$3:$F$302)</f>
        <v>C</v>
      </c>
      <c r="V43" s="98" t="str">
        <f>LOOKUP(B43,'Startovní listina'!$B$3:$B$302,'Startovní listina'!$N$3:$N$302)</f>
        <v>N</v>
      </c>
      <c r="W43" s="98" t="str">
        <f>LOOKUP(B43,'Startovní listina'!$B$3:$B$302,'Startovní listina'!$O$3:$O$302)</f>
        <v>N</v>
      </c>
      <c r="X43" s="98" t="str">
        <f>LOOKUP(B43,'Startovní listina'!$B$3:$B$302,'Startovní listina'!$T$3:$T$302)</f>
        <v>N</v>
      </c>
      <c r="Y43" s="98" t="str">
        <f>LOOKUP(B43,'Startovní listina'!$B$3:$B$302,'Startovní listina'!$U$3:$U$302)</f>
        <v>N</v>
      </c>
      <c r="Z43" t="s">
        <v>158</v>
      </c>
      <c r="AA43">
        <f>MAX(G$4:G42)+1</f>
        <v>35</v>
      </c>
      <c r="AB43">
        <f>MAX(H$4:H42)+1</f>
        <v>5</v>
      </c>
      <c r="AC43">
        <f>MAX(I$4:I42)+1</f>
        <v>2</v>
      </c>
      <c r="AD43">
        <f>MAX(J$4:J42)+1</f>
        <v>1</v>
      </c>
      <c r="AE43">
        <f>MAX(K$4:K42)+1</f>
        <v>1</v>
      </c>
      <c r="AF43">
        <f>MAX(L$4:L42)+1</f>
        <v>1</v>
      </c>
      <c r="AG43">
        <f>MAX(M$4:M42)+1</f>
        <v>1</v>
      </c>
      <c r="AH43">
        <f>MAX(N$4:N42)+1</f>
        <v>1</v>
      </c>
      <c r="AI43">
        <f>MAX(O$4:O42)+1</f>
        <v>4</v>
      </c>
      <c r="AJ43">
        <f>MAX(P$4:P42)+1</f>
        <v>1</v>
      </c>
      <c r="AK43">
        <f>MAX(Q$4:Q42)+1</f>
        <v>2</v>
      </c>
      <c r="AL43" t="e">
        <f>MAX(#REF!)+1</f>
        <v>#REF!</v>
      </c>
      <c r="AN43" s="105">
        <f>LOOKUP(U43,TR!$A$4:$A$11,TR!$B$4:$B$11)</f>
        <v>0.02342592592592593</v>
      </c>
    </row>
    <row r="44" spans="1:40" ht="12.75">
      <c r="A44" s="227" t="s">
        <v>49</v>
      </c>
      <c r="B44" s="126">
        <v>112</v>
      </c>
      <c r="C44" s="123" t="str">
        <f>LOOKUP(B44,'Startovní listina'!$B$3:$B$302,'Startovní listina'!$C$3:$C$302)</f>
        <v>Růžička Vladimír</v>
      </c>
      <c r="D44" s="123" t="str">
        <f>LOOKUP(B44,'Startovní listina'!$B$3:$B$302,'Startovní listina'!$D$3:$D$302)</f>
        <v>Ústí nad Labem</v>
      </c>
      <c r="E44" s="124">
        <f>LOOKUP(B44,'Startovní listina'!$B$3:$B$302,'Startovní listina'!$E$3:$E$302)</f>
        <v>1962</v>
      </c>
      <c r="F44" s="128">
        <v>0.025717592592592594</v>
      </c>
      <c r="G44" s="132" t="str">
        <f t="shared" si="1"/>
        <v> </v>
      </c>
      <c r="H44" s="132">
        <f t="shared" si="2"/>
        <v>5</v>
      </c>
      <c r="I44" s="132" t="str">
        <f t="shared" si="3"/>
        <v> </v>
      </c>
      <c r="J44" s="132" t="str">
        <f t="shared" si="4"/>
        <v> </v>
      </c>
      <c r="K44" s="132" t="str">
        <f t="shared" si="5"/>
        <v> </v>
      </c>
      <c r="L44" s="132" t="str">
        <f t="shared" si="6"/>
        <v> </v>
      </c>
      <c r="M44" s="132" t="str">
        <f t="shared" si="7"/>
        <v> </v>
      </c>
      <c r="N44" s="132" t="str">
        <f t="shared" si="8"/>
        <v> </v>
      </c>
      <c r="O44" s="132" t="str">
        <f t="shared" si="9"/>
        <v> </v>
      </c>
      <c r="P44" s="132" t="str">
        <f t="shared" si="10"/>
        <v> </v>
      </c>
      <c r="Q44" s="132" t="str">
        <f t="shared" si="11"/>
        <v> </v>
      </c>
      <c r="R44" s="220" t="str">
        <f t="shared" si="12"/>
        <v> </v>
      </c>
      <c r="S44" s="223">
        <f t="shared" si="13"/>
        <v>83.48334833483348</v>
      </c>
      <c r="T44" s="104" t="s">
        <v>158</v>
      </c>
      <c r="U44" s="98" t="str">
        <f>LOOKUP(B44,'Startovní listina'!$B$3:$B$302,'Startovní listina'!$F$3:$F$302)</f>
        <v>B</v>
      </c>
      <c r="V44" s="98" t="str">
        <f>LOOKUP(B44,'Startovní listina'!$B$3:$B$302,'Startovní listina'!$N$3:$N$302)</f>
        <v>N</v>
      </c>
      <c r="W44" s="98" t="str">
        <f>LOOKUP(B44,'Startovní listina'!$B$3:$B$302,'Startovní listina'!$O$3:$O$302)</f>
        <v>N</v>
      </c>
      <c r="X44" s="98" t="str">
        <f>LOOKUP(B44,'Startovní listina'!$B$3:$B$302,'Startovní listina'!$T$3:$T$302)</f>
        <v>N</v>
      </c>
      <c r="Y44" s="98" t="str">
        <f>LOOKUP(B44,'Startovní listina'!$B$3:$B$302,'Startovní listina'!$U$3:$U$302)</f>
        <v>N</v>
      </c>
      <c r="Z44" t="s">
        <v>158</v>
      </c>
      <c r="AA44">
        <f>MAX(G$4:G43)+1</f>
        <v>35</v>
      </c>
      <c r="AB44">
        <f>MAX(H$4:H43)+1</f>
        <v>5</v>
      </c>
      <c r="AC44">
        <f>MAX(I$4:I43)+1</f>
        <v>3</v>
      </c>
      <c r="AD44">
        <f>MAX(J$4:J43)+1</f>
        <v>1</v>
      </c>
      <c r="AE44">
        <f>MAX(K$4:K43)+1</f>
        <v>1</v>
      </c>
      <c r="AF44">
        <f>MAX(L$4:L43)+1</f>
        <v>1</v>
      </c>
      <c r="AG44">
        <f>MAX(M$4:M43)+1</f>
        <v>1</v>
      </c>
      <c r="AH44">
        <f>MAX(N$4:N43)+1</f>
        <v>1</v>
      </c>
      <c r="AI44">
        <f>MAX(O$4:O43)+1</f>
        <v>4</v>
      </c>
      <c r="AJ44">
        <f>MAX(P$4:P43)+1</f>
        <v>1</v>
      </c>
      <c r="AK44">
        <f>MAX(Q$4:Q43)+1</f>
        <v>2</v>
      </c>
      <c r="AL44" t="e">
        <f>MAX(#REF!)+1</f>
        <v>#REF!</v>
      </c>
      <c r="AN44" s="105">
        <f>LOOKUP(U44,TR!$A$4:$A$11,TR!$B$4:$B$11)</f>
        <v>0.021863425925925925</v>
      </c>
    </row>
    <row r="45" spans="1:40" ht="12.75">
      <c r="A45" s="227" t="s">
        <v>50</v>
      </c>
      <c r="B45" s="126">
        <v>128</v>
      </c>
      <c r="C45" s="123" t="str">
        <f>LOOKUP(B45,'Startovní listina'!$B$3:$B$302,'Startovní listina'!$C$3:$C$302)</f>
        <v>Hudcovic Tomáš</v>
      </c>
      <c r="D45" s="123" t="str">
        <f>LOOKUP(B45,'Startovní listina'!$B$3:$B$302,'Startovní listina'!$D$3:$D$302)</f>
        <v>Nové Město nad Metují</v>
      </c>
      <c r="E45" s="124">
        <f>LOOKUP(B45,'Startovní listina'!$B$3:$B$302,'Startovní listina'!$E$3:$E$302)</f>
        <v>1965</v>
      </c>
      <c r="F45" s="128">
        <v>0.02576388888888889</v>
      </c>
      <c r="G45" s="132" t="str">
        <f t="shared" si="1"/>
        <v> </v>
      </c>
      <c r="H45" s="132">
        <f t="shared" si="2"/>
        <v>6</v>
      </c>
      <c r="I45" s="132" t="str">
        <f t="shared" si="3"/>
        <v> </v>
      </c>
      <c r="J45" s="132" t="str">
        <f t="shared" si="4"/>
        <v> </v>
      </c>
      <c r="K45" s="132" t="str">
        <f t="shared" si="5"/>
        <v> </v>
      </c>
      <c r="L45" s="132" t="str">
        <f t="shared" si="6"/>
        <v> </v>
      </c>
      <c r="M45" s="132" t="str">
        <f t="shared" si="7"/>
        <v> </v>
      </c>
      <c r="N45" s="132" t="str">
        <f t="shared" si="8"/>
        <v> </v>
      </c>
      <c r="O45" s="132" t="str">
        <f t="shared" si="9"/>
        <v> </v>
      </c>
      <c r="P45" s="132" t="str">
        <f t="shared" si="10"/>
        <v> </v>
      </c>
      <c r="Q45" s="132" t="str">
        <f t="shared" si="11"/>
        <v> </v>
      </c>
      <c r="R45" s="220" t="str">
        <f t="shared" si="12"/>
        <v> </v>
      </c>
      <c r="S45" s="223">
        <f t="shared" si="13"/>
        <v>83.33333333333334</v>
      </c>
      <c r="T45" s="104" t="s">
        <v>158</v>
      </c>
      <c r="U45" s="98" t="str">
        <f>LOOKUP(B45,'Startovní listina'!$B$3:$B$302,'Startovní listina'!$F$3:$F$302)</f>
        <v>B</v>
      </c>
      <c r="V45" s="98" t="str">
        <f>LOOKUP(B45,'Startovní listina'!$B$3:$B$302,'Startovní listina'!$N$3:$N$302)</f>
        <v>N</v>
      </c>
      <c r="W45" s="98" t="str">
        <f>LOOKUP(B45,'Startovní listina'!$B$3:$B$302,'Startovní listina'!$O$3:$O$302)</f>
        <v>N</v>
      </c>
      <c r="X45" s="98" t="str">
        <f>LOOKUP(B45,'Startovní listina'!$B$3:$B$302,'Startovní listina'!$T$3:$T$302)</f>
        <v>N</v>
      </c>
      <c r="Y45" s="98" t="str">
        <f>LOOKUP(B45,'Startovní listina'!$B$3:$B$302,'Startovní listina'!$U$3:$U$302)</f>
        <v>N</v>
      </c>
      <c r="Z45" t="s">
        <v>158</v>
      </c>
      <c r="AA45">
        <f>MAX(G$4:G44)+1</f>
        <v>35</v>
      </c>
      <c r="AB45">
        <f>MAX(H$4:H44)+1</f>
        <v>6</v>
      </c>
      <c r="AC45">
        <f>MAX(I$4:I44)+1</f>
        <v>3</v>
      </c>
      <c r="AD45">
        <f>MAX(J$4:J44)+1</f>
        <v>1</v>
      </c>
      <c r="AE45">
        <f>MAX(K$4:K44)+1</f>
        <v>1</v>
      </c>
      <c r="AF45">
        <f>MAX(L$4:L44)+1</f>
        <v>1</v>
      </c>
      <c r="AG45">
        <f>MAX(M$4:M44)+1</f>
        <v>1</v>
      </c>
      <c r="AH45">
        <f>MAX(N$4:N44)+1</f>
        <v>1</v>
      </c>
      <c r="AI45">
        <f>MAX(O$4:O44)+1</f>
        <v>4</v>
      </c>
      <c r="AJ45">
        <f>MAX(P$4:P44)+1</f>
        <v>1</v>
      </c>
      <c r="AK45">
        <f>MAX(Q$4:Q44)+1</f>
        <v>2</v>
      </c>
      <c r="AL45" t="e">
        <f>MAX(#REF!)+1</f>
        <v>#REF!</v>
      </c>
      <c r="AN45" s="105">
        <f>LOOKUP(U45,TR!$A$4:$A$11,TR!$B$4:$B$11)</f>
        <v>0.021863425925925925</v>
      </c>
    </row>
    <row r="46" spans="1:40" ht="12.75">
      <c r="A46" s="227" t="s">
        <v>51</v>
      </c>
      <c r="B46" s="126">
        <v>100</v>
      </c>
      <c r="C46" s="123" t="str">
        <f>LOOKUP(B46,'Startovní listina'!$B$3:$B$302,'Startovní listina'!$C$3:$C$302)</f>
        <v>Němec Jan</v>
      </c>
      <c r="D46" s="123" t="str">
        <f>LOOKUP(B46,'Startovní listina'!$B$3:$B$302,'Startovní listina'!$D$3:$D$302)</f>
        <v>Kolín</v>
      </c>
      <c r="E46" s="124">
        <f>LOOKUP(B46,'Startovní listina'!$B$3:$B$302,'Startovní listina'!$E$3:$E$302)</f>
        <v>1973</v>
      </c>
      <c r="F46" s="128">
        <v>0.02578703703703704</v>
      </c>
      <c r="G46" s="132">
        <f t="shared" si="1"/>
        <v>35</v>
      </c>
      <c r="H46" s="132" t="str">
        <f t="shared" si="2"/>
        <v> </v>
      </c>
      <c r="I46" s="132" t="str">
        <f t="shared" si="3"/>
        <v> </v>
      </c>
      <c r="J46" s="132" t="str">
        <f t="shared" si="4"/>
        <v> </v>
      </c>
      <c r="K46" s="132" t="str">
        <f t="shared" si="5"/>
        <v> </v>
      </c>
      <c r="L46" s="132" t="str">
        <f t="shared" si="6"/>
        <v> </v>
      </c>
      <c r="M46" s="132" t="str">
        <f t="shared" si="7"/>
        <v> </v>
      </c>
      <c r="N46" s="132" t="str">
        <f t="shared" si="8"/>
        <v> </v>
      </c>
      <c r="O46" s="132">
        <f t="shared" si="9"/>
        <v>4</v>
      </c>
      <c r="P46" s="132" t="str">
        <f t="shared" si="10"/>
        <v> </v>
      </c>
      <c r="Q46" s="132" t="str">
        <f t="shared" si="11"/>
        <v> </v>
      </c>
      <c r="R46" s="220" t="str">
        <f t="shared" si="12"/>
        <v> </v>
      </c>
      <c r="S46" s="223">
        <f t="shared" si="13"/>
        <v>83.25852782764812</v>
      </c>
      <c r="T46" s="104" t="s">
        <v>158</v>
      </c>
      <c r="U46" s="98" t="str">
        <f>LOOKUP(B46,'Startovní listina'!$B$3:$B$302,'Startovní listina'!$F$3:$F$302)</f>
        <v>A</v>
      </c>
      <c r="V46" s="98" t="str">
        <f>LOOKUP(B46,'Startovní listina'!$B$3:$B$302,'Startovní listina'!$N$3:$N$302)</f>
        <v>A</v>
      </c>
      <c r="W46" s="98" t="str">
        <f>LOOKUP(B46,'Startovní listina'!$B$3:$B$302,'Startovní listina'!$O$3:$O$302)</f>
        <v>N</v>
      </c>
      <c r="X46" s="98" t="str">
        <f>LOOKUP(B46,'Startovní listina'!$B$3:$B$302,'Startovní listina'!$T$3:$T$302)</f>
        <v>N</v>
      </c>
      <c r="Y46" s="98" t="str">
        <f>LOOKUP(B46,'Startovní listina'!$B$3:$B$302,'Startovní listina'!$U$3:$U$302)</f>
        <v>N</v>
      </c>
      <c r="Z46" t="s">
        <v>158</v>
      </c>
      <c r="AA46">
        <f>MAX(G$4:G45)+1</f>
        <v>35</v>
      </c>
      <c r="AB46">
        <f>MAX(H$4:H45)+1</f>
        <v>7</v>
      </c>
      <c r="AC46">
        <f>MAX(I$4:I45)+1</f>
        <v>3</v>
      </c>
      <c r="AD46">
        <f>MAX(J$4:J45)+1</f>
        <v>1</v>
      </c>
      <c r="AE46">
        <f>MAX(K$4:K45)+1</f>
        <v>1</v>
      </c>
      <c r="AF46">
        <f>MAX(L$4:L45)+1</f>
        <v>1</v>
      </c>
      <c r="AG46">
        <f>MAX(M$4:M45)+1</f>
        <v>1</v>
      </c>
      <c r="AH46">
        <f>MAX(N$4:N45)+1</f>
        <v>1</v>
      </c>
      <c r="AI46">
        <f>MAX(O$4:O45)+1</f>
        <v>4</v>
      </c>
      <c r="AJ46">
        <f>MAX(P$4:P45)+1</f>
        <v>1</v>
      </c>
      <c r="AK46">
        <f>MAX(Q$4:Q45)+1</f>
        <v>2</v>
      </c>
      <c r="AL46" t="e">
        <f>MAX(#REF!)+1</f>
        <v>#REF!</v>
      </c>
      <c r="AN46" s="105">
        <f>LOOKUP(U46,TR!$A$4:$A$11,TR!$B$4:$B$11)</f>
        <v>0.020439814814814817</v>
      </c>
    </row>
    <row r="47" spans="1:40" ht="12.75">
      <c r="A47" s="227" t="s">
        <v>52</v>
      </c>
      <c r="B47" s="126">
        <v>7</v>
      </c>
      <c r="C47" s="123" t="str">
        <f>LOOKUP(B47,'Startovní listina'!$B$3:$B$302,'Startovní listina'!$C$3:$C$302)</f>
        <v>Bláha Tomáš</v>
      </c>
      <c r="D47" s="123" t="str">
        <f>LOOKUP(B47,'Startovní listina'!$B$3:$B$302,'Startovní listina'!$D$3:$D$302)</f>
        <v>Praha - Malešice</v>
      </c>
      <c r="E47" s="124">
        <f>LOOKUP(B47,'Startovní listina'!$B$3:$B$302,'Startovní listina'!$E$3:$E$302)</f>
        <v>1981</v>
      </c>
      <c r="F47" s="128">
        <v>0.025821759259259256</v>
      </c>
      <c r="G47" s="132">
        <f t="shared" si="1"/>
        <v>36</v>
      </c>
      <c r="H47" s="132" t="str">
        <f t="shared" si="2"/>
        <v> </v>
      </c>
      <c r="I47" s="132" t="str">
        <f t="shared" si="3"/>
        <v> </v>
      </c>
      <c r="J47" s="132" t="str">
        <f t="shared" si="4"/>
        <v> </v>
      </c>
      <c r="K47" s="132" t="str">
        <f t="shared" si="5"/>
        <v> </v>
      </c>
      <c r="L47" s="132" t="str">
        <f t="shared" si="6"/>
        <v> </v>
      </c>
      <c r="M47" s="132" t="str">
        <f t="shared" si="7"/>
        <v> </v>
      </c>
      <c r="N47" s="132" t="str">
        <f t="shared" si="8"/>
        <v> </v>
      </c>
      <c r="O47" s="132" t="str">
        <f t="shared" si="9"/>
        <v> </v>
      </c>
      <c r="P47" s="132" t="str">
        <f t="shared" si="10"/>
        <v> </v>
      </c>
      <c r="Q47" s="132" t="str">
        <f t="shared" si="11"/>
        <v> </v>
      </c>
      <c r="R47" s="220" t="str">
        <f t="shared" si="12"/>
        <v> </v>
      </c>
      <c r="S47" s="223">
        <f t="shared" si="13"/>
        <v>83.14657104437474</v>
      </c>
      <c r="T47" s="104" t="s">
        <v>158</v>
      </c>
      <c r="U47" s="98" t="str">
        <f>LOOKUP(B47,'Startovní listina'!$B$3:$B$302,'Startovní listina'!$F$3:$F$302)</f>
        <v>A</v>
      </c>
      <c r="V47" s="98" t="str">
        <f>LOOKUP(B47,'Startovní listina'!$B$3:$B$302,'Startovní listina'!$N$3:$N$302)</f>
        <v>N</v>
      </c>
      <c r="W47" s="98" t="str">
        <f>LOOKUP(B47,'Startovní listina'!$B$3:$B$302,'Startovní listina'!$O$3:$O$302)</f>
        <v>N</v>
      </c>
      <c r="X47" s="98" t="str">
        <f>LOOKUP(B47,'Startovní listina'!$B$3:$B$302,'Startovní listina'!$T$3:$T$302)</f>
        <v>N</v>
      </c>
      <c r="Y47" s="98" t="str">
        <f>LOOKUP(B47,'Startovní listina'!$B$3:$B$302,'Startovní listina'!$U$3:$U$302)</f>
        <v>N</v>
      </c>
      <c r="Z47" t="s">
        <v>158</v>
      </c>
      <c r="AA47">
        <f>MAX(G$4:G46)+1</f>
        <v>36</v>
      </c>
      <c r="AB47">
        <f>MAX(H$4:H46)+1</f>
        <v>7</v>
      </c>
      <c r="AC47">
        <f>MAX(I$4:I46)+1</f>
        <v>3</v>
      </c>
      <c r="AD47">
        <f>MAX(J$4:J46)+1</f>
        <v>1</v>
      </c>
      <c r="AE47">
        <f>MAX(K$4:K46)+1</f>
        <v>1</v>
      </c>
      <c r="AF47">
        <f>MAX(L$4:L46)+1</f>
        <v>1</v>
      </c>
      <c r="AG47">
        <f>MAX(M$4:M46)+1</f>
        <v>1</v>
      </c>
      <c r="AH47">
        <f>MAX(N$4:N46)+1</f>
        <v>1</v>
      </c>
      <c r="AI47">
        <f>MAX(O$4:O46)+1</f>
        <v>5</v>
      </c>
      <c r="AJ47">
        <f>MAX(P$4:P46)+1</f>
        <v>1</v>
      </c>
      <c r="AK47">
        <f>MAX(Q$4:Q46)+1</f>
        <v>2</v>
      </c>
      <c r="AL47" t="e">
        <f>MAX(#REF!)+1</f>
        <v>#REF!</v>
      </c>
      <c r="AN47" s="105">
        <f>LOOKUP(U47,TR!$A$4:$A$11,TR!$B$4:$B$11)</f>
        <v>0.020439814814814817</v>
      </c>
    </row>
    <row r="48" spans="1:40" ht="12.75">
      <c r="A48" s="227" t="s">
        <v>53</v>
      </c>
      <c r="B48" s="126">
        <v>149</v>
      </c>
      <c r="C48" s="123" t="str">
        <f>LOOKUP(B48,'Startovní listina'!$B$3:$B$302,'Startovní listina'!$C$3:$C$302)</f>
        <v>Římal Milan</v>
      </c>
      <c r="D48" s="123" t="str">
        <f>LOOKUP(B48,'Startovní listina'!$B$3:$B$302,'Startovní listina'!$D$3:$D$302)</f>
        <v>Sokol Kolín</v>
      </c>
      <c r="E48" s="124">
        <f>LOOKUP(B48,'Startovní listina'!$B$3:$B$302,'Startovní listina'!$E$3:$E$302)</f>
        <v>1975</v>
      </c>
      <c r="F48" s="128">
        <v>0.025891203703703704</v>
      </c>
      <c r="G48" s="132">
        <f t="shared" si="1"/>
        <v>37</v>
      </c>
      <c r="H48" s="132" t="str">
        <f t="shared" si="2"/>
        <v> </v>
      </c>
      <c r="I48" s="132" t="str">
        <f t="shared" si="3"/>
        <v> </v>
      </c>
      <c r="J48" s="132" t="str">
        <f t="shared" si="4"/>
        <v> </v>
      </c>
      <c r="K48" s="132" t="str">
        <f t="shared" si="5"/>
        <v> </v>
      </c>
      <c r="L48" s="132" t="str">
        <f t="shared" si="6"/>
        <v> </v>
      </c>
      <c r="M48" s="132" t="str">
        <f t="shared" si="7"/>
        <v> </v>
      </c>
      <c r="N48" s="132" t="str">
        <f t="shared" si="8"/>
        <v> </v>
      </c>
      <c r="O48" s="132">
        <f t="shared" si="9"/>
        <v>5</v>
      </c>
      <c r="P48" s="132" t="str">
        <f t="shared" si="10"/>
        <v> </v>
      </c>
      <c r="Q48" s="132" t="str">
        <f t="shared" si="11"/>
        <v> </v>
      </c>
      <c r="R48" s="220" t="str">
        <f t="shared" si="12"/>
        <v> </v>
      </c>
      <c r="S48" s="223">
        <f t="shared" si="13"/>
        <v>82.92355833705857</v>
      </c>
      <c r="T48" s="104" t="s">
        <v>158</v>
      </c>
      <c r="U48" s="98" t="str">
        <f>LOOKUP(B48,'Startovní listina'!$B$3:$B$302,'Startovní listina'!$F$3:$F$302)</f>
        <v>A</v>
      </c>
      <c r="V48" s="98" t="str">
        <f>LOOKUP(B48,'Startovní listina'!$B$3:$B$302,'Startovní listina'!$N$3:$N$302)</f>
        <v>A</v>
      </c>
      <c r="W48" s="98" t="str">
        <f>LOOKUP(B48,'Startovní listina'!$B$3:$B$302,'Startovní listina'!$O$3:$O$302)</f>
        <v>N</v>
      </c>
      <c r="X48" s="98" t="str">
        <f>LOOKUP(B48,'Startovní listina'!$B$3:$B$302,'Startovní listina'!$T$3:$T$302)</f>
        <v>N</v>
      </c>
      <c r="Y48" s="98" t="str">
        <f>LOOKUP(B48,'Startovní listina'!$B$3:$B$302,'Startovní listina'!$U$3:$U$302)</f>
        <v>N</v>
      </c>
      <c r="Z48" t="s">
        <v>158</v>
      </c>
      <c r="AA48">
        <f>MAX(G$4:G47)+1</f>
        <v>37</v>
      </c>
      <c r="AB48">
        <f>MAX(H$4:H47)+1</f>
        <v>7</v>
      </c>
      <c r="AC48">
        <f>MAX(I$4:I47)+1</f>
        <v>3</v>
      </c>
      <c r="AD48">
        <f>MAX(J$4:J47)+1</f>
        <v>1</v>
      </c>
      <c r="AE48">
        <f>MAX(K$4:K47)+1</f>
        <v>1</v>
      </c>
      <c r="AF48">
        <f>MAX(L$4:L47)+1</f>
        <v>1</v>
      </c>
      <c r="AG48">
        <f>MAX(M$4:M47)+1</f>
        <v>1</v>
      </c>
      <c r="AH48">
        <f>MAX(N$4:N47)+1</f>
        <v>1</v>
      </c>
      <c r="AI48">
        <f>MAX(O$4:O47)+1</f>
        <v>5</v>
      </c>
      <c r="AJ48">
        <f>MAX(P$4:P47)+1</f>
        <v>1</v>
      </c>
      <c r="AK48">
        <f>MAX(Q$4:Q47)+1</f>
        <v>2</v>
      </c>
      <c r="AL48" t="e">
        <f>MAX(#REF!)+1</f>
        <v>#REF!</v>
      </c>
      <c r="AN48" s="105">
        <f>LOOKUP(U48,TR!$A$4:$A$11,TR!$B$4:$B$11)</f>
        <v>0.020439814814814817</v>
      </c>
    </row>
    <row r="49" spans="1:40" ht="12.75">
      <c r="A49" s="227" t="s">
        <v>54</v>
      </c>
      <c r="B49" s="126">
        <v>85</v>
      </c>
      <c r="C49" s="123" t="str">
        <f>LOOKUP(B49,'Startovní listina'!$B$3:$B$302,'Startovní listina'!$C$3:$C$302)</f>
        <v>Stejček Jan</v>
      </c>
      <c r="D49" s="123" t="str">
        <f>LOOKUP(B49,'Startovní listina'!$B$3:$B$302,'Startovní listina'!$D$3:$D$302)</f>
        <v>AC Pardubice</v>
      </c>
      <c r="E49" s="124">
        <f>LOOKUP(B49,'Startovní listina'!$B$3:$B$302,'Startovní listina'!$E$3:$E$302)</f>
        <v>1886</v>
      </c>
      <c r="F49" s="128">
        <v>0.025925925925925925</v>
      </c>
      <c r="G49" s="132">
        <f t="shared" si="1"/>
        <v>38</v>
      </c>
      <c r="H49" s="132" t="str">
        <f t="shared" si="2"/>
        <v> </v>
      </c>
      <c r="I49" s="132" t="str">
        <f t="shared" si="3"/>
        <v> </v>
      </c>
      <c r="J49" s="132" t="str">
        <f t="shared" si="4"/>
        <v> </v>
      </c>
      <c r="K49" s="132" t="str">
        <f t="shared" si="5"/>
        <v> </v>
      </c>
      <c r="L49" s="132" t="str">
        <f t="shared" si="6"/>
        <v> </v>
      </c>
      <c r="M49" s="132" t="str">
        <f t="shared" si="7"/>
        <v> </v>
      </c>
      <c r="N49" s="132" t="str">
        <f t="shared" si="8"/>
        <v> </v>
      </c>
      <c r="O49" s="132" t="str">
        <f t="shared" si="9"/>
        <v> </v>
      </c>
      <c r="P49" s="132" t="str">
        <f t="shared" si="10"/>
        <v> </v>
      </c>
      <c r="Q49" s="132" t="str">
        <f t="shared" si="11"/>
        <v> </v>
      </c>
      <c r="R49" s="220" t="str">
        <f t="shared" si="12"/>
        <v> </v>
      </c>
      <c r="S49" s="223">
        <f t="shared" si="13"/>
        <v>82.81250000000001</v>
      </c>
      <c r="T49" s="104" t="s">
        <v>158</v>
      </c>
      <c r="U49" s="98" t="str">
        <f>LOOKUP(B49,'Startovní listina'!$B$3:$B$302,'Startovní listina'!$F$3:$F$302)</f>
        <v>A</v>
      </c>
      <c r="V49" s="98" t="str">
        <f>LOOKUP(B49,'Startovní listina'!$B$3:$B$302,'Startovní listina'!$N$3:$N$302)</f>
        <v>N</v>
      </c>
      <c r="W49" s="98" t="str">
        <f>LOOKUP(B49,'Startovní listina'!$B$3:$B$302,'Startovní listina'!$O$3:$O$302)</f>
        <v>N</v>
      </c>
      <c r="X49" s="98" t="str">
        <f>LOOKUP(B49,'Startovní listina'!$B$3:$B$302,'Startovní listina'!$T$3:$T$302)</f>
        <v>N</v>
      </c>
      <c r="Y49" s="98" t="str">
        <f>LOOKUP(B49,'Startovní listina'!$B$3:$B$302,'Startovní listina'!$U$3:$U$302)</f>
        <v>N</v>
      </c>
      <c r="Z49" t="s">
        <v>158</v>
      </c>
      <c r="AA49">
        <f>MAX(G$4:G48)+1</f>
        <v>38</v>
      </c>
      <c r="AB49">
        <f>MAX(H$4:H48)+1</f>
        <v>7</v>
      </c>
      <c r="AC49">
        <f>MAX(I$4:I48)+1</f>
        <v>3</v>
      </c>
      <c r="AD49">
        <f>MAX(J$4:J48)+1</f>
        <v>1</v>
      </c>
      <c r="AE49">
        <f>MAX(K$4:K48)+1</f>
        <v>1</v>
      </c>
      <c r="AF49">
        <f>MAX(L$4:L48)+1</f>
        <v>1</v>
      </c>
      <c r="AG49">
        <f>MAX(M$4:M48)+1</f>
        <v>1</v>
      </c>
      <c r="AH49">
        <f>MAX(N$4:N48)+1</f>
        <v>1</v>
      </c>
      <c r="AI49">
        <f>MAX(O$4:O48)+1</f>
        <v>6</v>
      </c>
      <c r="AJ49">
        <f>MAX(P$4:P48)+1</f>
        <v>1</v>
      </c>
      <c r="AK49">
        <f>MAX(Q$4:Q48)+1</f>
        <v>2</v>
      </c>
      <c r="AL49" t="e">
        <f>MAX(#REF!)+1</f>
        <v>#REF!</v>
      </c>
      <c r="AN49" s="105">
        <f>LOOKUP(U49,TR!$A$4:$A$11,TR!$B$4:$B$11)</f>
        <v>0.020439814814814817</v>
      </c>
    </row>
    <row r="50" spans="1:40" ht="12.75">
      <c r="A50" s="227" t="s">
        <v>55</v>
      </c>
      <c r="B50" s="126">
        <v>99</v>
      </c>
      <c r="C50" s="123" t="str">
        <f>LOOKUP(B50,'Startovní listina'!$B$3:$B$302,'Startovní listina'!$C$3:$C$302)</f>
        <v>Dušek Luboš</v>
      </c>
      <c r="D50" s="123" t="str">
        <f>LOOKUP(B50,'Startovní listina'!$B$3:$B$302,'Startovní listina'!$D$3:$D$302)</f>
        <v>SKP Nymburk</v>
      </c>
      <c r="E50" s="124">
        <f>LOOKUP(B50,'Startovní listina'!$B$3:$B$302,'Startovní listina'!$E$3:$E$302)</f>
        <v>1975</v>
      </c>
      <c r="F50" s="128">
        <v>0.0259375</v>
      </c>
      <c r="G50" s="132">
        <f t="shared" si="1"/>
        <v>39</v>
      </c>
      <c r="H50" s="132" t="str">
        <f t="shared" si="2"/>
        <v> </v>
      </c>
      <c r="I50" s="132" t="str">
        <f t="shared" si="3"/>
        <v> </v>
      </c>
      <c r="J50" s="132" t="str">
        <f t="shared" si="4"/>
        <v> </v>
      </c>
      <c r="K50" s="132" t="str">
        <f t="shared" si="5"/>
        <v> </v>
      </c>
      <c r="L50" s="132" t="str">
        <f t="shared" si="6"/>
        <v> </v>
      </c>
      <c r="M50" s="132" t="str">
        <f t="shared" si="7"/>
        <v> </v>
      </c>
      <c r="N50" s="132" t="str">
        <f t="shared" si="8"/>
        <v> </v>
      </c>
      <c r="O50" s="132" t="str">
        <f t="shared" si="9"/>
        <v> </v>
      </c>
      <c r="P50" s="132" t="str">
        <f t="shared" si="10"/>
        <v> </v>
      </c>
      <c r="Q50" s="132" t="str">
        <f t="shared" si="11"/>
        <v> </v>
      </c>
      <c r="R50" s="220" t="str">
        <f t="shared" si="12"/>
        <v> </v>
      </c>
      <c r="S50" s="223">
        <f t="shared" si="13"/>
        <v>82.77554663096834</v>
      </c>
      <c r="T50" s="104" t="s">
        <v>158</v>
      </c>
      <c r="U50" s="98" t="str">
        <f>LOOKUP(B50,'Startovní listina'!$B$3:$B$302,'Startovní listina'!$F$3:$F$302)</f>
        <v>A</v>
      </c>
      <c r="V50" s="98" t="str">
        <f>LOOKUP(B50,'Startovní listina'!$B$3:$B$302,'Startovní listina'!$N$3:$N$302)</f>
        <v>N</v>
      </c>
      <c r="W50" s="98" t="str">
        <f>LOOKUP(B50,'Startovní listina'!$B$3:$B$302,'Startovní listina'!$O$3:$O$302)</f>
        <v>N</v>
      </c>
      <c r="X50" s="98" t="str">
        <f>LOOKUP(B50,'Startovní listina'!$B$3:$B$302,'Startovní listina'!$T$3:$T$302)</f>
        <v>N</v>
      </c>
      <c r="Y50" s="98" t="str">
        <f>LOOKUP(B50,'Startovní listina'!$B$3:$B$302,'Startovní listina'!$U$3:$U$302)</f>
        <v>N</v>
      </c>
      <c r="Z50" t="s">
        <v>158</v>
      </c>
      <c r="AA50">
        <f>MAX(G$4:G49)+1</f>
        <v>39</v>
      </c>
      <c r="AB50">
        <f>MAX(H$4:H49)+1</f>
        <v>7</v>
      </c>
      <c r="AC50">
        <f>MAX(I$4:I49)+1</f>
        <v>3</v>
      </c>
      <c r="AD50">
        <f>MAX(J$4:J49)+1</f>
        <v>1</v>
      </c>
      <c r="AE50">
        <f>MAX(K$4:K49)+1</f>
        <v>1</v>
      </c>
      <c r="AF50">
        <f>MAX(L$4:L49)+1</f>
        <v>1</v>
      </c>
      <c r="AG50">
        <f>MAX(M$4:M49)+1</f>
        <v>1</v>
      </c>
      <c r="AH50">
        <f>MAX(N$4:N49)+1</f>
        <v>1</v>
      </c>
      <c r="AI50">
        <f>MAX(O$4:O49)+1</f>
        <v>6</v>
      </c>
      <c r="AJ50">
        <f>MAX(P$4:P49)+1</f>
        <v>1</v>
      </c>
      <c r="AK50">
        <f>MAX(Q$4:Q49)+1</f>
        <v>2</v>
      </c>
      <c r="AL50" t="e">
        <f>MAX(#REF!)+1</f>
        <v>#REF!</v>
      </c>
      <c r="AN50" s="105">
        <f>LOOKUP(U50,TR!$A$4:$A$11,TR!$B$4:$B$11)</f>
        <v>0.020439814814814817</v>
      </c>
    </row>
    <row r="51" spans="1:40" ht="12.75">
      <c r="A51" s="227" t="s">
        <v>56</v>
      </c>
      <c r="B51" s="126">
        <v>123</v>
      </c>
      <c r="C51" s="123" t="str">
        <f>LOOKUP(B51,'Startovní listina'!$B$3:$B$302,'Startovní listina'!$C$3:$C$302)</f>
        <v>Pípal Stanislav</v>
      </c>
      <c r="D51" s="123" t="str">
        <f>LOOKUP(B51,'Startovní listina'!$B$3:$B$302,'Startovní listina'!$D$3:$D$302)</f>
        <v>Vanaman Kladno</v>
      </c>
      <c r="E51" s="124">
        <f>LOOKUP(B51,'Startovní listina'!$B$3:$B$302,'Startovní listina'!$E$3:$E$302)</f>
        <v>1974</v>
      </c>
      <c r="F51" s="128">
        <v>0.025949074074074072</v>
      </c>
      <c r="G51" s="132">
        <f t="shared" si="1"/>
        <v>40</v>
      </c>
      <c r="H51" s="132" t="str">
        <f t="shared" si="2"/>
        <v> </v>
      </c>
      <c r="I51" s="132" t="str">
        <f t="shared" si="3"/>
        <v> </v>
      </c>
      <c r="J51" s="132" t="str">
        <f t="shared" si="4"/>
        <v> </v>
      </c>
      <c r="K51" s="132" t="str">
        <f t="shared" si="5"/>
        <v> </v>
      </c>
      <c r="L51" s="132" t="str">
        <f t="shared" si="6"/>
        <v> </v>
      </c>
      <c r="M51" s="132" t="str">
        <f t="shared" si="7"/>
        <v> </v>
      </c>
      <c r="N51" s="132" t="str">
        <f t="shared" si="8"/>
        <v> </v>
      </c>
      <c r="O51" s="132" t="str">
        <f t="shared" si="9"/>
        <v> </v>
      </c>
      <c r="P51" s="132" t="str">
        <f t="shared" si="10"/>
        <v> </v>
      </c>
      <c r="Q51" s="132" t="str">
        <f t="shared" si="11"/>
        <v> </v>
      </c>
      <c r="R51" s="220" t="str">
        <f t="shared" si="12"/>
        <v> </v>
      </c>
      <c r="S51" s="223">
        <f t="shared" si="13"/>
        <v>82.73862622658342</v>
      </c>
      <c r="T51" s="104" t="s">
        <v>158</v>
      </c>
      <c r="U51" s="98" t="str">
        <f>LOOKUP(B51,'Startovní listina'!$B$3:$B$302,'Startovní listina'!$F$3:$F$302)</f>
        <v>A</v>
      </c>
      <c r="V51" s="98" t="str">
        <f>LOOKUP(B51,'Startovní listina'!$B$3:$B$302,'Startovní listina'!$N$3:$N$302)</f>
        <v>N</v>
      </c>
      <c r="W51" s="98" t="str">
        <f>LOOKUP(B51,'Startovní listina'!$B$3:$B$302,'Startovní listina'!$O$3:$O$302)</f>
        <v>N</v>
      </c>
      <c r="X51" s="98" t="str">
        <f>LOOKUP(B51,'Startovní listina'!$B$3:$B$302,'Startovní listina'!$T$3:$T$302)</f>
        <v>N</v>
      </c>
      <c r="Y51" s="98" t="str">
        <f>LOOKUP(B51,'Startovní listina'!$B$3:$B$302,'Startovní listina'!$U$3:$U$302)</f>
        <v>N</v>
      </c>
      <c r="Z51" t="s">
        <v>158</v>
      </c>
      <c r="AA51">
        <f>MAX(G$4:G50)+1</f>
        <v>40</v>
      </c>
      <c r="AB51">
        <f>MAX(H$4:H50)+1</f>
        <v>7</v>
      </c>
      <c r="AC51">
        <f>MAX(I$4:I50)+1</f>
        <v>3</v>
      </c>
      <c r="AD51">
        <f>MAX(J$4:J50)+1</f>
        <v>1</v>
      </c>
      <c r="AE51">
        <f>MAX(K$4:K50)+1</f>
        <v>1</v>
      </c>
      <c r="AF51">
        <f>MAX(L$4:L50)+1</f>
        <v>1</v>
      </c>
      <c r="AG51">
        <f>MAX(M$4:M50)+1</f>
        <v>1</v>
      </c>
      <c r="AH51">
        <f>MAX(N$4:N50)+1</f>
        <v>1</v>
      </c>
      <c r="AI51">
        <f>MAX(O$4:O50)+1</f>
        <v>6</v>
      </c>
      <c r="AJ51">
        <f>MAX(P$4:P50)+1</f>
        <v>1</v>
      </c>
      <c r="AK51">
        <f>MAX(Q$4:Q50)+1</f>
        <v>2</v>
      </c>
      <c r="AL51" t="e">
        <f>MAX(#REF!)+1</f>
        <v>#REF!</v>
      </c>
      <c r="AN51" s="105">
        <f>LOOKUP(U51,TR!$A$4:$A$11,TR!$B$4:$B$11)</f>
        <v>0.020439814814814817</v>
      </c>
    </row>
    <row r="52" spans="1:40" ht="12.75">
      <c r="A52" s="227" t="s">
        <v>57</v>
      </c>
      <c r="B52" s="126">
        <v>45</v>
      </c>
      <c r="C52" s="123" t="str">
        <f>LOOKUP(B52,'Startovní listina'!$B$3:$B$302,'Startovní listina'!$C$3:$C$302)</f>
        <v>Vaňuš Jozef</v>
      </c>
      <c r="D52" s="123" t="str">
        <f>LOOKUP(B52,'Startovní listina'!$B$3:$B$302,'Startovní listina'!$D$3:$D$302)</f>
        <v>PIM RC Praha</v>
      </c>
      <c r="E52" s="124">
        <f>LOOKUP(B52,'Startovní listina'!$B$3:$B$302,'Startovní listina'!$E$3:$E$302)</f>
        <v>1978</v>
      </c>
      <c r="F52" s="128">
        <v>0.026111111111111113</v>
      </c>
      <c r="G52" s="132">
        <f t="shared" si="1"/>
        <v>41</v>
      </c>
      <c r="H52" s="132" t="str">
        <f t="shared" si="2"/>
        <v> </v>
      </c>
      <c r="I52" s="132" t="str">
        <f t="shared" si="3"/>
        <v> </v>
      </c>
      <c r="J52" s="132" t="str">
        <f t="shared" si="4"/>
        <v> </v>
      </c>
      <c r="K52" s="132" t="str">
        <f t="shared" si="5"/>
        <v> </v>
      </c>
      <c r="L52" s="132" t="str">
        <f t="shared" si="6"/>
        <v> </v>
      </c>
      <c r="M52" s="132" t="str">
        <f t="shared" si="7"/>
        <v> </v>
      </c>
      <c r="N52" s="132" t="str">
        <f t="shared" si="8"/>
        <v> </v>
      </c>
      <c r="O52" s="132" t="str">
        <f t="shared" si="9"/>
        <v> </v>
      </c>
      <c r="P52" s="132" t="str">
        <f t="shared" si="10"/>
        <v> </v>
      </c>
      <c r="Q52" s="132" t="str">
        <f t="shared" si="11"/>
        <v> </v>
      </c>
      <c r="R52" s="220" t="str">
        <f t="shared" si="12"/>
        <v> </v>
      </c>
      <c r="S52" s="223">
        <f t="shared" si="13"/>
        <v>82.22517730496455</v>
      </c>
      <c r="T52" s="104" t="s">
        <v>158</v>
      </c>
      <c r="U52" s="98" t="str">
        <f>LOOKUP(B52,'Startovní listina'!$B$3:$B$302,'Startovní listina'!$F$3:$F$302)</f>
        <v>A</v>
      </c>
      <c r="V52" s="98" t="str">
        <f>LOOKUP(B52,'Startovní listina'!$B$3:$B$302,'Startovní listina'!$N$3:$N$302)</f>
        <v>N</v>
      </c>
      <c r="W52" s="98" t="str">
        <f>LOOKUP(B52,'Startovní listina'!$B$3:$B$302,'Startovní listina'!$O$3:$O$302)</f>
        <v>N</v>
      </c>
      <c r="X52" s="98" t="str">
        <f>LOOKUP(B52,'Startovní listina'!$B$3:$B$302,'Startovní listina'!$T$3:$T$302)</f>
        <v>N</v>
      </c>
      <c r="Y52" s="98" t="str">
        <f>LOOKUP(B52,'Startovní listina'!$B$3:$B$302,'Startovní listina'!$U$3:$U$302)</f>
        <v>N</v>
      </c>
      <c r="Z52" t="s">
        <v>158</v>
      </c>
      <c r="AA52">
        <f>MAX(G$4:G51)+1</f>
        <v>41</v>
      </c>
      <c r="AB52">
        <f>MAX(H$4:H51)+1</f>
        <v>7</v>
      </c>
      <c r="AC52">
        <f>MAX(I$4:I51)+1</f>
        <v>3</v>
      </c>
      <c r="AD52">
        <f>MAX(J$4:J51)+1</f>
        <v>1</v>
      </c>
      <c r="AE52">
        <f>MAX(K$4:K51)+1</f>
        <v>1</v>
      </c>
      <c r="AF52">
        <f>MAX(L$4:L51)+1</f>
        <v>1</v>
      </c>
      <c r="AG52">
        <f>MAX(M$4:M51)+1</f>
        <v>1</v>
      </c>
      <c r="AH52">
        <f>MAX(N$4:N51)+1</f>
        <v>1</v>
      </c>
      <c r="AI52">
        <f>MAX(O$4:O51)+1</f>
        <v>6</v>
      </c>
      <c r="AJ52">
        <f>MAX(P$4:P51)+1</f>
        <v>1</v>
      </c>
      <c r="AK52">
        <f>MAX(Q$4:Q51)+1</f>
        <v>2</v>
      </c>
      <c r="AL52" t="e">
        <f>MAX(#REF!)+1</f>
        <v>#REF!</v>
      </c>
      <c r="AN52" s="105">
        <f>LOOKUP(U52,TR!$A$4:$A$11,TR!$B$4:$B$11)</f>
        <v>0.020439814814814817</v>
      </c>
    </row>
    <row r="53" spans="1:40" ht="12.75">
      <c r="A53" s="227" t="s">
        <v>58</v>
      </c>
      <c r="B53" s="126">
        <v>68</v>
      </c>
      <c r="C53" s="123" t="str">
        <f>LOOKUP(B53,'Startovní listina'!$B$3:$B$302,'Startovní listina'!$C$3:$C$302)</f>
        <v>Hudec Jiří</v>
      </c>
      <c r="D53" s="123" t="str">
        <f>LOOKUP(B53,'Startovní listina'!$B$3:$B$302,'Startovní listina'!$D$3:$D$302)</f>
        <v>Traged Team</v>
      </c>
      <c r="E53" s="124">
        <f>LOOKUP(B53,'Startovní listina'!$B$3:$B$302,'Startovní listina'!$E$3:$E$302)</f>
        <v>1968</v>
      </c>
      <c r="F53" s="128">
        <v>0.02614583333333333</v>
      </c>
      <c r="G53" s="132">
        <f t="shared" si="1"/>
        <v>42</v>
      </c>
      <c r="H53" s="132" t="str">
        <f t="shared" si="2"/>
        <v> </v>
      </c>
      <c r="I53" s="132" t="str">
        <f t="shared" si="3"/>
        <v> </v>
      </c>
      <c r="J53" s="132" t="str">
        <f t="shared" si="4"/>
        <v> </v>
      </c>
      <c r="K53" s="132" t="str">
        <f t="shared" si="5"/>
        <v> </v>
      </c>
      <c r="L53" s="132" t="str">
        <f t="shared" si="6"/>
        <v> </v>
      </c>
      <c r="M53" s="132" t="str">
        <f t="shared" si="7"/>
        <v> </v>
      </c>
      <c r="N53" s="132" t="str">
        <f t="shared" si="8"/>
        <v> </v>
      </c>
      <c r="O53" s="132" t="str">
        <f t="shared" si="9"/>
        <v> </v>
      </c>
      <c r="P53" s="132" t="str">
        <f t="shared" si="10"/>
        <v> </v>
      </c>
      <c r="Q53" s="132" t="str">
        <f t="shared" si="11"/>
        <v> </v>
      </c>
      <c r="R53" s="220" t="str">
        <f t="shared" si="12"/>
        <v> </v>
      </c>
      <c r="S53" s="223">
        <f t="shared" si="13"/>
        <v>82.11598052235504</v>
      </c>
      <c r="T53" s="104" t="s">
        <v>158</v>
      </c>
      <c r="U53" s="98" t="str">
        <f>LOOKUP(B53,'Startovní listina'!$B$3:$B$302,'Startovní listina'!$F$3:$F$302)</f>
        <v>A</v>
      </c>
      <c r="V53" s="98" t="str">
        <f>LOOKUP(B53,'Startovní listina'!$B$3:$B$302,'Startovní listina'!$N$3:$N$302)</f>
        <v>N</v>
      </c>
      <c r="W53" s="98" t="str">
        <f>LOOKUP(B53,'Startovní listina'!$B$3:$B$302,'Startovní listina'!$O$3:$O$302)</f>
        <v>N</v>
      </c>
      <c r="X53" s="98" t="str">
        <f>LOOKUP(B53,'Startovní listina'!$B$3:$B$302,'Startovní listina'!$T$3:$T$302)</f>
        <v>N</v>
      </c>
      <c r="Y53" s="98" t="str">
        <f>LOOKUP(B53,'Startovní listina'!$B$3:$B$302,'Startovní listina'!$U$3:$U$302)</f>
        <v>N</v>
      </c>
      <c r="Z53" t="s">
        <v>158</v>
      </c>
      <c r="AA53">
        <f>MAX(G$4:G52)+1</f>
        <v>42</v>
      </c>
      <c r="AB53">
        <f>MAX(H$4:H52)+1</f>
        <v>7</v>
      </c>
      <c r="AC53">
        <f>MAX(I$4:I52)+1</f>
        <v>3</v>
      </c>
      <c r="AD53">
        <f>MAX(J$4:J52)+1</f>
        <v>1</v>
      </c>
      <c r="AE53">
        <f>MAX(K$4:K52)+1</f>
        <v>1</v>
      </c>
      <c r="AF53">
        <f>MAX(L$4:L52)+1</f>
        <v>1</v>
      </c>
      <c r="AG53">
        <f>MAX(M$4:M52)+1</f>
        <v>1</v>
      </c>
      <c r="AH53">
        <f>MAX(N$4:N52)+1</f>
        <v>1</v>
      </c>
      <c r="AI53">
        <f>MAX(O$4:O52)+1</f>
        <v>6</v>
      </c>
      <c r="AJ53">
        <f>MAX(P$4:P52)+1</f>
        <v>1</v>
      </c>
      <c r="AK53">
        <f>MAX(Q$4:Q52)+1</f>
        <v>2</v>
      </c>
      <c r="AL53" t="e">
        <f>MAX(#REF!)+1</f>
        <v>#REF!</v>
      </c>
      <c r="AN53" s="105">
        <f>LOOKUP(U53,TR!$A$4:$A$11,TR!$B$4:$B$11)</f>
        <v>0.020439814814814817</v>
      </c>
    </row>
    <row r="54" spans="1:40" ht="12.75">
      <c r="A54" s="227" t="s">
        <v>59</v>
      </c>
      <c r="B54" s="126">
        <v>8</v>
      </c>
      <c r="C54" s="123" t="str">
        <f>LOOKUP(B54,'Startovní listina'!$B$3:$B$302,'Startovní listina'!$C$3:$C$302)</f>
        <v>Sobotka František</v>
      </c>
      <c r="D54" s="123" t="str">
        <f>LOOKUP(B54,'Startovní listina'!$B$3:$B$302,'Startovní listina'!$D$3:$D$302)</f>
        <v>Praha 9 - Satalice</v>
      </c>
      <c r="E54" s="124">
        <f>LOOKUP(B54,'Startovní listina'!$B$3:$B$302,'Startovní listina'!$E$3:$E$302)</f>
        <v>1977</v>
      </c>
      <c r="F54" s="128">
        <v>0.026157407407407407</v>
      </c>
      <c r="G54" s="132">
        <f t="shared" si="1"/>
        <v>43</v>
      </c>
      <c r="H54" s="132" t="str">
        <f t="shared" si="2"/>
        <v> </v>
      </c>
      <c r="I54" s="132" t="str">
        <f t="shared" si="3"/>
        <v> </v>
      </c>
      <c r="J54" s="132" t="str">
        <f t="shared" si="4"/>
        <v> </v>
      </c>
      <c r="K54" s="132" t="str">
        <f t="shared" si="5"/>
        <v> </v>
      </c>
      <c r="L54" s="132" t="str">
        <f t="shared" si="6"/>
        <v> </v>
      </c>
      <c r="M54" s="132" t="str">
        <f t="shared" si="7"/>
        <v> </v>
      </c>
      <c r="N54" s="132" t="str">
        <f t="shared" si="8"/>
        <v> </v>
      </c>
      <c r="O54" s="132" t="str">
        <f t="shared" si="9"/>
        <v> </v>
      </c>
      <c r="P54" s="132" t="str">
        <f t="shared" si="10"/>
        <v> </v>
      </c>
      <c r="Q54" s="132" t="str">
        <f t="shared" si="11"/>
        <v> </v>
      </c>
      <c r="R54" s="220" t="str">
        <f t="shared" si="12"/>
        <v> </v>
      </c>
      <c r="S54" s="223">
        <f t="shared" si="13"/>
        <v>82.07964601769913</v>
      </c>
      <c r="T54" s="104" t="s">
        <v>158</v>
      </c>
      <c r="U54" s="98" t="str">
        <f>LOOKUP(B54,'Startovní listina'!$B$3:$B$302,'Startovní listina'!$F$3:$F$302)</f>
        <v>A</v>
      </c>
      <c r="V54" s="98" t="str">
        <f>LOOKUP(B54,'Startovní listina'!$B$3:$B$302,'Startovní listina'!$N$3:$N$302)</f>
        <v>N</v>
      </c>
      <c r="W54" s="98" t="str">
        <f>LOOKUP(B54,'Startovní listina'!$B$3:$B$302,'Startovní listina'!$O$3:$O$302)</f>
        <v>N</v>
      </c>
      <c r="X54" s="98" t="str">
        <f>LOOKUP(B54,'Startovní listina'!$B$3:$B$302,'Startovní listina'!$T$3:$T$302)</f>
        <v>N</v>
      </c>
      <c r="Y54" s="98" t="str">
        <f>LOOKUP(B54,'Startovní listina'!$B$3:$B$302,'Startovní listina'!$U$3:$U$302)</f>
        <v>N</v>
      </c>
      <c r="Z54" t="s">
        <v>158</v>
      </c>
      <c r="AA54">
        <f>MAX(G$4:G53)+1</f>
        <v>43</v>
      </c>
      <c r="AB54">
        <f>MAX(H$4:H53)+1</f>
        <v>7</v>
      </c>
      <c r="AC54">
        <f>MAX(I$4:I53)+1</f>
        <v>3</v>
      </c>
      <c r="AD54">
        <f>MAX(J$4:J53)+1</f>
        <v>1</v>
      </c>
      <c r="AE54">
        <f>MAX(K$4:K53)+1</f>
        <v>1</v>
      </c>
      <c r="AF54">
        <f>MAX(L$4:L53)+1</f>
        <v>1</v>
      </c>
      <c r="AG54">
        <f>MAX(M$4:M53)+1</f>
        <v>1</v>
      </c>
      <c r="AH54">
        <f>MAX(N$4:N53)+1</f>
        <v>1</v>
      </c>
      <c r="AI54">
        <f>MAX(O$4:O53)+1</f>
        <v>6</v>
      </c>
      <c r="AJ54">
        <f>MAX(P$4:P53)+1</f>
        <v>1</v>
      </c>
      <c r="AK54">
        <f>MAX(Q$4:Q53)+1</f>
        <v>2</v>
      </c>
      <c r="AL54" t="e">
        <f>MAX(#REF!)+1</f>
        <v>#REF!</v>
      </c>
      <c r="AN54" s="105">
        <f>LOOKUP(U54,TR!$A$4:$A$11,TR!$B$4:$B$11)</f>
        <v>0.020439814814814817</v>
      </c>
    </row>
    <row r="55" spans="1:40" s="204" customFormat="1" ht="12.75">
      <c r="A55" s="228" t="s">
        <v>60</v>
      </c>
      <c r="B55" s="198">
        <v>331</v>
      </c>
      <c r="C55" s="199" t="str">
        <f>LOOKUP(B55,'Startovní listina'!$B$3:$B$302,'Startovní listina'!$C$3:$C$302)</f>
        <v>Vlčovská Marta</v>
      </c>
      <c r="D55" s="199" t="str">
        <f>LOOKUP(B55,'Startovní listina'!$B$3:$B$302,'Startovní listina'!$D$3:$D$302)</f>
        <v>AC Pardubice</v>
      </c>
      <c r="E55" s="197">
        <f>LOOKUP(B55,'Startovní listina'!$B$3:$B$302,'Startovní listina'!$E$3:$E$302)</f>
        <v>1976</v>
      </c>
      <c r="F55" s="200">
        <v>0.026168981481481477</v>
      </c>
      <c r="G55" s="201" t="str">
        <f t="shared" si="1"/>
        <v> </v>
      </c>
      <c r="H55" s="201" t="str">
        <f t="shared" si="2"/>
        <v> </v>
      </c>
      <c r="I55" s="201" t="str">
        <f t="shared" si="3"/>
        <v> </v>
      </c>
      <c r="J55" s="201" t="str">
        <f t="shared" si="4"/>
        <v> </v>
      </c>
      <c r="K55" s="201" t="str">
        <f t="shared" si="5"/>
        <v> </v>
      </c>
      <c r="L55" s="201">
        <f t="shared" si="6"/>
        <v>1</v>
      </c>
      <c r="M55" s="201" t="str">
        <f t="shared" si="7"/>
        <v> </v>
      </c>
      <c r="N55" s="201" t="str">
        <f t="shared" si="8"/>
        <v> </v>
      </c>
      <c r="O55" s="201" t="str">
        <f t="shared" si="9"/>
        <v> </v>
      </c>
      <c r="P55" s="201" t="str">
        <f t="shared" si="10"/>
        <v> </v>
      </c>
      <c r="Q55" s="201" t="str">
        <f t="shared" si="11"/>
        <v> </v>
      </c>
      <c r="R55" s="221" t="str">
        <f t="shared" si="12"/>
        <v> </v>
      </c>
      <c r="S55" s="224">
        <f>(F$55/F55)*100</f>
        <v>100</v>
      </c>
      <c r="T55" s="202" t="s">
        <v>158</v>
      </c>
      <c r="U55" s="203" t="str">
        <f>LOOKUP(B55,'Startovní listina'!$B$3:$B$302,'Startovní listina'!$F$3:$F$302)</f>
        <v>F</v>
      </c>
      <c r="V55" s="203" t="str">
        <f>LOOKUP(B55,'Startovní listina'!$B$3:$B$302,'Startovní listina'!$N$3:$N$302)</f>
        <v>N</v>
      </c>
      <c r="W55" s="203" t="str">
        <f>LOOKUP(B55,'Startovní listina'!$B$3:$B$302,'Startovní listina'!$O$3:$O$302)</f>
        <v>N</v>
      </c>
      <c r="X55" s="203" t="str">
        <f>LOOKUP(B55,'Startovní listina'!$B$3:$B$302,'Startovní listina'!$T$3:$T$302)</f>
        <v>N</v>
      </c>
      <c r="Y55" s="203" t="str">
        <f>LOOKUP(B55,'Startovní listina'!$B$3:$B$302,'Startovní listina'!$U$3:$U$302)</f>
        <v>N</v>
      </c>
      <c r="Z55" s="204" t="s">
        <v>158</v>
      </c>
      <c r="AA55" s="204">
        <f>MAX(G$4:G54)+1</f>
        <v>44</v>
      </c>
      <c r="AB55" s="204">
        <f>MAX(H$4:H54)+1</f>
        <v>7</v>
      </c>
      <c r="AC55" s="204">
        <f>MAX(I$4:I54)+1</f>
        <v>3</v>
      </c>
      <c r="AD55" s="204">
        <f>MAX(J$4:J54)+1</f>
        <v>1</v>
      </c>
      <c r="AE55" s="204">
        <f>MAX(K$4:K54)+1</f>
        <v>1</v>
      </c>
      <c r="AF55" s="204">
        <f>MAX(L$4:L54)+1</f>
        <v>1</v>
      </c>
      <c r="AG55" s="204">
        <f>MAX(M$4:M54)+1</f>
        <v>1</v>
      </c>
      <c r="AH55" s="204">
        <f>MAX(N$4:N54)+1</f>
        <v>1</v>
      </c>
      <c r="AI55" s="204">
        <f>MAX(O$4:O54)+1</f>
        <v>6</v>
      </c>
      <c r="AJ55" s="204">
        <f>MAX(P$4:P54)+1</f>
        <v>1</v>
      </c>
      <c r="AK55" s="204">
        <f>MAX(Q$4:Q54)+1</f>
        <v>2</v>
      </c>
      <c r="AL55" s="204" t="e">
        <f>MAX(#REF!)+1</f>
        <v>#REF!</v>
      </c>
      <c r="AN55" s="205">
        <f>LOOKUP(U55,TR!$A$4:$A$11,TR!$B$4:$B$11)</f>
        <v>0.024189814814814817</v>
      </c>
    </row>
    <row r="56" spans="1:42" ht="12.75">
      <c r="A56" s="227" t="s">
        <v>61</v>
      </c>
      <c r="B56" s="126">
        <v>95</v>
      </c>
      <c r="C56" s="123" t="str">
        <f>LOOKUP(B56,'Startovní listina'!$B$3:$B$302,'Startovní listina'!$C$3:$C$302)</f>
        <v>Zvěřina Petr</v>
      </c>
      <c r="D56" s="123" t="str">
        <f>LOOKUP(B56,'Startovní listina'!$B$3:$B$302,'Startovní listina'!$D$3:$D$302)</f>
        <v>OK SS Hradec Králové</v>
      </c>
      <c r="E56" s="124">
        <f>LOOKUP(B56,'Startovní listina'!$B$3:$B$302,'Startovní listina'!$E$3:$E$302)</f>
        <v>1982</v>
      </c>
      <c r="F56" s="128">
        <v>0.026226851851851852</v>
      </c>
      <c r="G56" s="132">
        <f t="shared" si="1"/>
        <v>44</v>
      </c>
      <c r="H56" s="132" t="str">
        <f t="shared" si="2"/>
        <v> </v>
      </c>
      <c r="I56" s="132" t="str">
        <f t="shared" si="3"/>
        <v> </v>
      </c>
      <c r="J56" s="132" t="str">
        <f t="shared" si="4"/>
        <v> </v>
      </c>
      <c r="K56" s="132" t="str">
        <f t="shared" si="5"/>
        <v> </v>
      </c>
      <c r="L56" s="132" t="str">
        <f t="shared" si="6"/>
        <v> </v>
      </c>
      <c r="M56" s="132" t="str">
        <f t="shared" si="7"/>
        <v> </v>
      </c>
      <c r="N56" s="132" t="str">
        <f t="shared" si="8"/>
        <v> </v>
      </c>
      <c r="O56" s="132" t="str">
        <f t="shared" si="9"/>
        <v> </v>
      </c>
      <c r="P56" s="132" t="str">
        <f t="shared" si="10"/>
        <v> </v>
      </c>
      <c r="Q56" s="132" t="str">
        <f t="shared" si="11"/>
        <v> </v>
      </c>
      <c r="R56" s="220" t="str">
        <f t="shared" si="12"/>
        <v> </v>
      </c>
      <c r="S56" s="223">
        <f>(F$4/F56)*100</f>
        <v>81.86231244483673</v>
      </c>
      <c r="T56" s="104" t="s">
        <v>158</v>
      </c>
      <c r="U56" s="98" t="str">
        <f>LOOKUP(B56,'Startovní listina'!$B$3:$B$302,'Startovní listina'!$F$3:$F$302)</f>
        <v>A</v>
      </c>
      <c r="V56" s="98" t="str">
        <f>LOOKUP(B56,'Startovní listina'!$B$3:$B$302,'Startovní listina'!$N$3:$N$302)</f>
        <v>N</v>
      </c>
      <c r="W56" s="98" t="str">
        <f>LOOKUP(B56,'Startovní listina'!$B$3:$B$302,'Startovní listina'!$O$3:$O$302)</f>
        <v>N</v>
      </c>
      <c r="X56" s="98" t="str">
        <f>LOOKUP(B56,'Startovní listina'!$B$3:$B$302,'Startovní listina'!$T$3:$T$302)</f>
        <v>N</v>
      </c>
      <c r="Y56" s="98" t="str">
        <f>LOOKUP(B56,'Startovní listina'!$B$3:$B$302,'Startovní listina'!$U$3:$U$302)</f>
        <v>N</v>
      </c>
      <c r="Z56" t="s">
        <v>158</v>
      </c>
      <c r="AA56">
        <f>MAX(G$4:G55)+1</f>
        <v>44</v>
      </c>
      <c r="AB56">
        <f>MAX(H$4:H55)+1</f>
        <v>7</v>
      </c>
      <c r="AC56">
        <f>MAX(I$4:I55)+1</f>
        <v>3</v>
      </c>
      <c r="AD56">
        <f>MAX(J$4:J55)+1</f>
        <v>1</v>
      </c>
      <c r="AE56">
        <f>MAX(K$4:K55)+1</f>
        <v>1</v>
      </c>
      <c r="AF56">
        <f>MAX(L$4:L55)+1</f>
        <v>2</v>
      </c>
      <c r="AG56">
        <f>MAX(M$4:M55)+1</f>
        <v>1</v>
      </c>
      <c r="AH56">
        <f>MAX(N$4:N55)+1</f>
        <v>1</v>
      </c>
      <c r="AI56">
        <f>MAX(O$4:O55)+1</f>
        <v>6</v>
      </c>
      <c r="AJ56">
        <f>MAX(P$4:P55)+1</f>
        <v>1</v>
      </c>
      <c r="AK56">
        <f>MAX(Q$4:Q55)+1</f>
        <v>2</v>
      </c>
      <c r="AL56" t="e">
        <f>MAX(#REF!)+1</f>
        <v>#REF!</v>
      </c>
      <c r="AN56" s="105">
        <f>LOOKUP(U56,TR!$A$4:$A$11,TR!$B$4:$B$11)</f>
        <v>0.020439814814814817</v>
      </c>
      <c r="AP56" s="154"/>
    </row>
    <row r="57" spans="1:42" ht="12.75">
      <c r="A57" s="227" t="s">
        <v>62</v>
      </c>
      <c r="B57" s="126">
        <v>126</v>
      </c>
      <c r="C57" s="123" t="str">
        <f>LOOKUP(B57,'Startovní listina'!$B$3:$B$302,'Startovní listina'!$C$3:$C$302)</f>
        <v>Syřiště Stanislav</v>
      </c>
      <c r="D57" s="123" t="str">
        <f>LOOKUP(B57,'Startovní listina'!$B$3:$B$302,'Startovní listina'!$D$3:$D$302)</f>
        <v>Liberec</v>
      </c>
      <c r="E57" s="124">
        <f>LOOKUP(B57,'Startovní listina'!$B$3:$B$302,'Startovní listina'!$E$3:$E$302)</f>
        <v>1967</v>
      </c>
      <c r="F57" s="128">
        <v>0.026342592592592588</v>
      </c>
      <c r="G57" s="132" t="str">
        <f t="shared" si="1"/>
        <v> </v>
      </c>
      <c r="H57" s="132">
        <f t="shared" si="2"/>
        <v>7</v>
      </c>
      <c r="I57" s="132" t="str">
        <f t="shared" si="3"/>
        <v> </v>
      </c>
      <c r="J57" s="132" t="str">
        <f t="shared" si="4"/>
        <v> </v>
      </c>
      <c r="K57" s="132" t="str">
        <f t="shared" si="5"/>
        <v> </v>
      </c>
      <c r="L57" s="132" t="str">
        <f t="shared" si="6"/>
        <v> </v>
      </c>
      <c r="M57" s="132" t="str">
        <f t="shared" si="7"/>
        <v> </v>
      </c>
      <c r="N57" s="132" t="str">
        <f t="shared" si="8"/>
        <v> </v>
      </c>
      <c r="O57" s="132" t="str">
        <f t="shared" si="9"/>
        <v> </v>
      </c>
      <c r="P57" s="132" t="str">
        <f t="shared" si="10"/>
        <v> </v>
      </c>
      <c r="Q57" s="132" t="str">
        <f t="shared" si="11"/>
        <v> </v>
      </c>
      <c r="R57" s="220" t="str">
        <f t="shared" si="12"/>
        <v> </v>
      </c>
      <c r="S57" s="223">
        <f>(F$4/F57)*100</f>
        <v>81.50263620386646</v>
      </c>
      <c r="T57" s="104" t="s">
        <v>158</v>
      </c>
      <c r="U57" s="98" t="str">
        <f>LOOKUP(B57,'Startovní listina'!$B$3:$B$302,'Startovní listina'!$F$3:$F$302)</f>
        <v>B</v>
      </c>
      <c r="V57" s="98" t="str">
        <f>LOOKUP(B57,'Startovní listina'!$B$3:$B$302,'Startovní listina'!$N$3:$N$302)</f>
        <v>N</v>
      </c>
      <c r="W57" s="98" t="str">
        <f>LOOKUP(B57,'Startovní listina'!$B$3:$B$302,'Startovní listina'!$O$3:$O$302)</f>
        <v>N</v>
      </c>
      <c r="X57" s="98" t="str">
        <f>LOOKUP(B57,'Startovní listina'!$B$3:$B$302,'Startovní listina'!$T$3:$T$302)</f>
        <v>N</v>
      </c>
      <c r="Y57" s="98" t="str">
        <f>LOOKUP(B57,'Startovní listina'!$B$3:$B$302,'Startovní listina'!$U$3:$U$302)</f>
        <v>N</v>
      </c>
      <c r="Z57" t="s">
        <v>158</v>
      </c>
      <c r="AA57">
        <f>MAX(G$4:G56)+1</f>
        <v>45</v>
      </c>
      <c r="AB57">
        <f>MAX(H$4:H56)+1</f>
        <v>7</v>
      </c>
      <c r="AC57">
        <f>MAX(I$4:I56)+1</f>
        <v>3</v>
      </c>
      <c r="AD57">
        <f>MAX(J$4:J56)+1</f>
        <v>1</v>
      </c>
      <c r="AE57">
        <f>MAX(K$4:K56)+1</f>
        <v>1</v>
      </c>
      <c r="AF57">
        <f>MAX(L$4:L56)+1</f>
        <v>2</v>
      </c>
      <c r="AG57">
        <f>MAX(M$4:M56)+1</f>
        <v>1</v>
      </c>
      <c r="AH57">
        <f>MAX(N$4:N56)+1</f>
        <v>1</v>
      </c>
      <c r="AI57">
        <f>MAX(O$4:O56)+1</f>
        <v>6</v>
      </c>
      <c r="AJ57">
        <f>MAX(P$4:P56)+1</f>
        <v>1</v>
      </c>
      <c r="AK57">
        <f>MAX(Q$4:Q56)+1</f>
        <v>2</v>
      </c>
      <c r="AL57" t="e">
        <f>MAX(#REF!)+1</f>
        <v>#REF!</v>
      </c>
      <c r="AN57" s="105">
        <f>LOOKUP(U57,TR!$A$4:$A$11,TR!$B$4:$B$11)</f>
        <v>0.021863425925925925</v>
      </c>
      <c r="AP57" s="154"/>
    </row>
    <row r="58" spans="1:42" ht="12.75">
      <c r="A58" s="227" t="s">
        <v>63</v>
      </c>
      <c r="B58" s="126">
        <v>133</v>
      </c>
      <c r="C58" s="123" t="str">
        <f>LOOKUP(B58,'Startovní listina'!$B$3:$B$302,'Startovní listina'!$C$3:$C$302)</f>
        <v>Jindra David</v>
      </c>
      <c r="D58" s="123" t="str">
        <f>LOOKUP(B58,'Startovní listina'!$B$3:$B$302,'Startovní listina'!$D$3:$D$302)</f>
        <v>AC Obora Hvězda</v>
      </c>
      <c r="E58" s="124">
        <f>LOOKUP(B58,'Startovní listina'!$B$3:$B$302,'Startovní listina'!$E$3:$E$302)</f>
        <v>1960</v>
      </c>
      <c r="F58" s="128">
        <v>0.026354166666666668</v>
      </c>
      <c r="G58" s="132" t="str">
        <f t="shared" si="1"/>
        <v> </v>
      </c>
      <c r="H58" s="132">
        <f t="shared" si="2"/>
        <v>8</v>
      </c>
      <c r="I58" s="132" t="str">
        <f t="shared" si="3"/>
        <v> </v>
      </c>
      <c r="J58" s="132" t="str">
        <f t="shared" si="4"/>
        <v> </v>
      </c>
      <c r="K58" s="132" t="str">
        <f t="shared" si="5"/>
        <v> </v>
      </c>
      <c r="L58" s="132" t="str">
        <f t="shared" si="6"/>
        <v> </v>
      </c>
      <c r="M58" s="132" t="str">
        <f t="shared" si="7"/>
        <v> </v>
      </c>
      <c r="N58" s="132" t="str">
        <f t="shared" si="8"/>
        <v> </v>
      </c>
      <c r="O58" s="132" t="str">
        <f t="shared" si="9"/>
        <v> </v>
      </c>
      <c r="P58" s="132" t="str">
        <f t="shared" si="10"/>
        <v> </v>
      </c>
      <c r="Q58" s="132" t="str">
        <f t="shared" si="11"/>
        <v> </v>
      </c>
      <c r="R58" s="220" t="str">
        <f t="shared" si="12"/>
        <v> </v>
      </c>
      <c r="S58" s="223">
        <f>(F$4/F58)*100</f>
        <v>81.46684233640757</v>
      </c>
      <c r="T58" s="104" t="s">
        <v>158</v>
      </c>
      <c r="U58" s="98" t="str">
        <f>LOOKUP(B58,'Startovní listina'!$B$3:$B$302,'Startovní listina'!$F$3:$F$302)</f>
        <v>B</v>
      </c>
      <c r="V58" s="98" t="str">
        <f>LOOKUP(B58,'Startovní listina'!$B$3:$B$302,'Startovní listina'!$N$3:$N$302)</f>
        <v>N</v>
      </c>
      <c r="W58" s="98" t="str">
        <f>LOOKUP(B58,'Startovní listina'!$B$3:$B$302,'Startovní listina'!$O$3:$O$302)</f>
        <v>N</v>
      </c>
      <c r="X58" s="98" t="str">
        <f>LOOKUP(B58,'Startovní listina'!$B$3:$B$302,'Startovní listina'!$T$3:$T$302)</f>
        <v>N</v>
      </c>
      <c r="Y58" s="98" t="str">
        <f>LOOKUP(B58,'Startovní listina'!$B$3:$B$302,'Startovní listina'!$U$3:$U$302)</f>
        <v>N</v>
      </c>
      <c r="Z58" t="s">
        <v>158</v>
      </c>
      <c r="AA58">
        <f>MAX(G$4:G57)+1</f>
        <v>45</v>
      </c>
      <c r="AB58">
        <f>MAX(H$4:H57)+1</f>
        <v>8</v>
      </c>
      <c r="AC58">
        <f>MAX(I$4:I57)+1</f>
        <v>3</v>
      </c>
      <c r="AD58">
        <f>MAX(J$4:J57)+1</f>
        <v>1</v>
      </c>
      <c r="AE58">
        <f>MAX(K$4:K57)+1</f>
        <v>1</v>
      </c>
      <c r="AF58">
        <f>MAX(L$4:L57)+1</f>
        <v>2</v>
      </c>
      <c r="AG58">
        <f>MAX(M$4:M57)+1</f>
        <v>1</v>
      </c>
      <c r="AH58">
        <f>MAX(N$4:N57)+1</f>
        <v>1</v>
      </c>
      <c r="AI58">
        <f>MAX(O$4:O57)+1</f>
        <v>6</v>
      </c>
      <c r="AJ58">
        <f>MAX(P$4:P57)+1</f>
        <v>1</v>
      </c>
      <c r="AK58">
        <f>MAX(Q$4:Q57)+1</f>
        <v>2</v>
      </c>
      <c r="AL58" t="e">
        <f>MAX(#REF!)+1</f>
        <v>#REF!</v>
      </c>
      <c r="AN58" s="105">
        <f>LOOKUP(U58,TR!$A$4:$A$11,TR!$B$4:$B$11)</f>
        <v>0.021863425925925925</v>
      </c>
      <c r="AP58" s="154"/>
    </row>
    <row r="59" spans="1:42" ht="12.75">
      <c r="A59" s="227" t="s">
        <v>64</v>
      </c>
      <c r="B59" s="126">
        <v>118</v>
      </c>
      <c r="C59" s="123" t="str">
        <f>LOOKUP(B59,'Startovní listina'!$B$3:$B$302,'Startovní listina'!$C$3:$C$302)</f>
        <v>Schovánek Petr</v>
      </c>
      <c r="D59" s="123" t="str">
        <f>LOOKUP(B59,'Startovní listina'!$B$3:$B$302,'Startovní listina'!$D$3:$D$302)</f>
        <v>Praha 4</v>
      </c>
      <c r="E59" s="124">
        <f>LOOKUP(B59,'Startovní listina'!$B$3:$B$302,'Startovní listina'!$E$3:$E$302)</f>
        <v>1965</v>
      </c>
      <c r="F59" s="128">
        <v>0.02638888888888889</v>
      </c>
      <c r="G59" s="132" t="str">
        <f t="shared" si="1"/>
        <v> </v>
      </c>
      <c r="H59" s="132">
        <f t="shared" si="2"/>
        <v>9</v>
      </c>
      <c r="I59" s="132" t="str">
        <f t="shared" si="3"/>
        <v> </v>
      </c>
      <c r="J59" s="132" t="str">
        <f t="shared" si="4"/>
        <v> </v>
      </c>
      <c r="K59" s="132" t="str">
        <f t="shared" si="5"/>
        <v> </v>
      </c>
      <c r="L59" s="132" t="str">
        <f t="shared" si="6"/>
        <v> </v>
      </c>
      <c r="M59" s="132" t="str">
        <f t="shared" si="7"/>
        <v> </v>
      </c>
      <c r="N59" s="132" t="str">
        <f t="shared" si="8"/>
        <v> </v>
      </c>
      <c r="O59" s="132" t="str">
        <f t="shared" si="9"/>
        <v> </v>
      </c>
      <c r="P59" s="132" t="str">
        <f t="shared" si="10"/>
        <v> </v>
      </c>
      <c r="Q59" s="132" t="str">
        <f t="shared" si="11"/>
        <v> </v>
      </c>
      <c r="R59" s="220" t="str">
        <f t="shared" si="12"/>
        <v> </v>
      </c>
      <c r="S59" s="223">
        <f>(F$4/F59)*100</f>
        <v>81.35964912280703</v>
      </c>
      <c r="T59" s="104" t="s">
        <v>158</v>
      </c>
      <c r="U59" s="98" t="str">
        <f>LOOKUP(B59,'Startovní listina'!$B$3:$B$302,'Startovní listina'!$F$3:$F$302)</f>
        <v>B</v>
      </c>
      <c r="V59" s="98" t="str">
        <f>LOOKUP(B59,'Startovní listina'!$B$3:$B$302,'Startovní listina'!$N$3:$N$302)</f>
        <v>N</v>
      </c>
      <c r="W59" s="98" t="str">
        <f>LOOKUP(B59,'Startovní listina'!$B$3:$B$302,'Startovní listina'!$O$3:$O$302)</f>
        <v>N</v>
      </c>
      <c r="X59" s="98" t="str">
        <f>LOOKUP(B59,'Startovní listina'!$B$3:$B$302,'Startovní listina'!$T$3:$T$302)</f>
        <v>N</v>
      </c>
      <c r="Y59" s="98" t="str">
        <f>LOOKUP(B59,'Startovní listina'!$B$3:$B$302,'Startovní listina'!$U$3:$U$302)</f>
        <v>N</v>
      </c>
      <c r="Z59" t="s">
        <v>158</v>
      </c>
      <c r="AA59">
        <f>MAX(G$4:G58)+1</f>
        <v>45</v>
      </c>
      <c r="AB59">
        <f>MAX(H$4:H58)+1</f>
        <v>9</v>
      </c>
      <c r="AC59">
        <f>MAX(I$4:I58)+1</f>
        <v>3</v>
      </c>
      <c r="AD59">
        <f>MAX(J$4:J58)+1</f>
        <v>1</v>
      </c>
      <c r="AE59">
        <f>MAX(K$4:K58)+1</f>
        <v>1</v>
      </c>
      <c r="AF59">
        <f>MAX(L$4:L58)+1</f>
        <v>2</v>
      </c>
      <c r="AG59">
        <f>MAX(M$4:M58)+1</f>
        <v>1</v>
      </c>
      <c r="AH59">
        <f>MAX(N$4:N58)+1</f>
        <v>1</v>
      </c>
      <c r="AI59">
        <f>MAX(O$4:O58)+1</f>
        <v>6</v>
      </c>
      <c r="AJ59">
        <f>MAX(P$4:P58)+1</f>
        <v>1</v>
      </c>
      <c r="AK59">
        <f>MAX(Q$4:Q58)+1</f>
        <v>2</v>
      </c>
      <c r="AL59" t="e">
        <f>MAX(#REF!)+1</f>
        <v>#REF!</v>
      </c>
      <c r="AN59" s="105">
        <f>LOOKUP(U59,TR!$A$4:$A$11,TR!$B$4:$B$11)</f>
        <v>0.021863425925925925</v>
      </c>
      <c r="AP59" s="154"/>
    </row>
    <row r="60" spans="1:42" ht="12.75">
      <c r="A60" s="227" t="s">
        <v>65</v>
      </c>
      <c r="B60" s="126">
        <v>18</v>
      </c>
      <c r="C60" s="123" t="str">
        <f>LOOKUP(B60,'Startovní listina'!$B$3:$B$302,'Startovní listina'!$C$3:$C$302)</f>
        <v>Novotný Radek</v>
      </c>
      <c r="D60" s="123" t="str">
        <f>LOOKUP(B60,'Startovní listina'!$B$3:$B$302,'Startovní listina'!$D$3:$D$302)</f>
        <v>Reprezentace OB ČR</v>
      </c>
      <c r="E60" s="124">
        <f>LOOKUP(B60,'Startovní listina'!$B$3:$B$302,'Startovní listina'!$E$3:$E$302)</f>
        <v>1974</v>
      </c>
      <c r="F60" s="128">
        <v>0.026400462962962962</v>
      </c>
      <c r="G60" s="132">
        <f t="shared" si="1"/>
        <v>45</v>
      </c>
      <c r="H60" s="132" t="str">
        <f t="shared" si="2"/>
        <v> </v>
      </c>
      <c r="I60" s="132" t="str">
        <f t="shared" si="3"/>
        <v> </v>
      </c>
      <c r="J60" s="132" t="str">
        <f t="shared" si="4"/>
        <v> </v>
      </c>
      <c r="K60" s="132" t="str">
        <f t="shared" si="5"/>
        <v> </v>
      </c>
      <c r="L60" s="132" t="str">
        <f t="shared" si="6"/>
        <v> </v>
      </c>
      <c r="M60" s="132" t="str">
        <f t="shared" si="7"/>
        <v> </v>
      </c>
      <c r="N60" s="132" t="str">
        <f t="shared" si="8"/>
        <v> </v>
      </c>
      <c r="O60" s="132" t="str">
        <f t="shared" si="9"/>
        <v> </v>
      </c>
      <c r="P60" s="132" t="str">
        <f t="shared" si="10"/>
        <v> </v>
      </c>
      <c r="Q60" s="132" t="str">
        <f t="shared" si="11"/>
        <v> </v>
      </c>
      <c r="R60" s="220" t="str">
        <f t="shared" si="12"/>
        <v> </v>
      </c>
      <c r="S60" s="223">
        <f>(F$4/F60)*100</f>
        <v>81.32398071021483</v>
      </c>
      <c r="T60" s="104" t="s">
        <v>158</v>
      </c>
      <c r="U60" s="98" t="str">
        <f>LOOKUP(B60,'Startovní listina'!$B$3:$B$302,'Startovní listina'!$F$3:$F$302)</f>
        <v>A</v>
      </c>
      <c r="V60" s="98" t="str">
        <f>LOOKUP(B60,'Startovní listina'!$B$3:$B$302,'Startovní listina'!$N$3:$N$302)</f>
        <v>N</v>
      </c>
      <c r="W60" s="98" t="str">
        <f>LOOKUP(B60,'Startovní listina'!$B$3:$B$302,'Startovní listina'!$O$3:$O$302)</f>
        <v>N</v>
      </c>
      <c r="X60" s="98" t="str">
        <f>LOOKUP(B60,'Startovní listina'!$B$3:$B$302,'Startovní listina'!$T$3:$T$302)</f>
        <v>N</v>
      </c>
      <c r="Y60" s="98" t="str">
        <f>LOOKUP(B60,'Startovní listina'!$B$3:$B$302,'Startovní listina'!$U$3:$U$302)</f>
        <v>N</v>
      </c>
      <c r="Z60" t="s">
        <v>158</v>
      </c>
      <c r="AA60">
        <f>MAX(G$4:G59)+1</f>
        <v>45</v>
      </c>
      <c r="AB60">
        <f>MAX(H$4:H59)+1</f>
        <v>10</v>
      </c>
      <c r="AC60">
        <f>MAX(I$4:I59)+1</f>
        <v>3</v>
      </c>
      <c r="AD60">
        <f>MAX(J$4:J59)+1</f>
        <v>1</v>
      </c>
      <c r="AE60">
        <f>MAX(K$4:K59)+1</f>
        <v>1</v>
      </c>
      <c r="AF60">
        <f>MAX(L$4:L59)+1</f>
        <v>2</v>
      </c>
      <c r="AG60">
        <f>MAX(M$4:M59)+1</f>
        <v>1</v>
      </c>
      <c r="AH60">
        <f>MAX(N$4:N59)+1</f>
        <v>1</v>
      </c>
      <c r="AI60">
        <f>MAX(O$4:O59)+1</f>
        <v>6</v>
      </c>
      <c r="AJ60">
        <f>MAX(P$4:P59)+1</f>
        <v>1</v>
      </c>
      <c r="AK60">
        <f>MAX(Q$4:Q59)+1</f>
        <v>2</v>
      </c>
      <c r="AL60" t="e">
        <f>MAX(#REF!)+1</f>
        <v>#REF!</v>
      </c>
      <c r="AN60" s="105">
        <f>LOOKUP(U60,TR!$A$4:$A$11,TR!$B$4:$B$11)</f>
        <v>0.020439814814814817</v>
      </c>
      <c r="AP60" s="154"/>
    </row>
    <row r="61" spans="1:40" s="204" customFormat="1" ht="12.75">
      <c r="A61" s="228" t="s">
        <v>66</v>
      </c>
      <c r="B61" s="198">
        <v>327</v>
      </c>
      <c r="C61" s="199" t="str">
        <f>LOOKUP(B61,'Startovní listina'!$B$3:$B$302,'Startovní listina'!$C$3:$C$302)</f>
        <v>Fousková Petra</v>
      </c>
      <c r="D61" s="199" t="str">
        <f>LOOKUP(B61,'Startovní listina'!$B$3:$B$302,'Startovní listina'!$D$3:$D$302)</f>
        <v>AC Čáslav</v>
      </c>
      <c r="E61" s="197">
        <f>LOOKUP(B61,'Startovní listina'!$B$3:$B$302,'Startovní listina'!$E$3:$E$302)</f>
        <v>1981</v>
      </c>
      <c r="F61" s="200">
        <v>0.02642361111111111</v>
      </c>
      <c r="G61" s="201" t="str">
        <f t="shared" si="1"/>
        <v> </v>
      </c>
      <c r="H61" s="201" t="str">
        <f t="shared" si="2"/>
        <v> </v>
      </c>
      <c r="I61" s="201" t="str">
        <f t="shared" si="3"/>
        <v> </v>
      </c>
      <c r="J61" s="201" t="str">
        <f t="shared" si="4"/>
        <v> </v>
      </c>
      <c r="K61" s="201" t="str">
        <f t="shared" si="5"/>
        <v> </v>
      </c>
      <c r="L61" s="201">
        <f t="shared" si="6"/>
        <v>2</v>
      </c>
      <c r="M61" s="201" t="str">
        <f t="shared" si="7"/>
        <v> </v>
      </c>
      <c r="N61" s="201" t="str">
        <f t="shared" si="8"/>
        <v> </v>
      </c>
      <c r="O61" s="201" t="str">
        <f t="shared" si="9"/>
        <v> </v>
      </c>
      <c r="P61" s="201" t="str">
        <f t="shared" si="10"/>
        <v> </v>
      </c>
      <c r="Q61" s="201" t="str">
        <f t="shared" si="11"/>
        <v> </v>
      </c>
      <c r="R61" s="221" t="str">
        <f t="shared" si="12"/>
        <v> </v>
      </c>
      <c r="S61" s="224">
        <f>(F$55/F61)*100</f>
        <v>99.03635567236093</v>
      </c>
      <c r="T61" s="202" t="s">
        <v>158</v>
      </c>
      <c r="U61" s="203" t="str">
        <f>LOOKUP(B61,'Startovní listina'!$B$3:$B$302,'Startovní listina'!$F$3:$F$302)</f>
        <v>F</v>
      </c>
      <c r="V61" s="203" t="str">
        <f>LOOKUP(B61,'Startovní listina'!$B$3:$B$302,'Startovní listina'!$N$3:$N$302)</f>
        <v>N</v>
      </c>
      <c r="W61" s="203" t="str">
        <f>LOOKUP(B61,'Startovní listina'!$B$3:$B$302,'Startovní listina'!$O$3:$O$302)</f>
        <v>N</v>
      </c>
      <c r="X61" s="203" t="str">
        <f>LOOKUP(B61,'Startovní listina'!$B$3:$B$302,'Startovní listina'!$T$3:$T$302)</f>
        <v>N</v>
      </c>
      <c r="Y61" s="203" t="str">
        <f>LOOKUP(B61,'Startovní listina'!$B$3:$B$302,'Startovní listina'!$U$3:$U$302)</f>
        <v>N</v>
      </c>
      <c r="Z61" s="204" t="s">
        <v>158</v>
      </c>
      <c r="AA61" s="204">
        <f>MAX(G$4:G60)+1</f>
        <v>46</v>
      </c>
      <c r="AB61" s="204">
        <f>MAX(H$4:H60)+1</f>
        <v>10</v>
      </c>
      <c r="AC61" s="204">
        <f>MAX(I$4:I60)+1</f>
        <v>3</v>
      </c>
      <c r="AD61" s="204">
        <f>MAX(J$4:J60)+1</f>
        <v>1</v>
      </c>
      <c r="AE61" s="204">
        <f>MAX(K$4:K60)+1</f>
        <v>1</v>
      </c>
      <c r="AF61" s="204">
        <f>MAX(L$4:L60)+1</f>
        <v>2</v>
      </c>
      <c r="AG61" s="204">
        <f>MAX(M$4:M60)+1</f>
        <v>1</v>
      </c>
      <c r="AH61" s="204">
        <f>MAX(N$4:N60)+1</f>
        <v>1</v>
      </c>
      <c r="AI61" s="204">
        <f>MAX(O$4:O60)+1</f>
        <v>6</v>
      </c>
      <c r="AJ61" s="204">
        <f>MAX(P$4:P60)+1</f>
        <v>1</v>
      </c>
      <c r="AK61" s="204">
        <f>MAX(Q$4:Q60)+1</f>
        <v>2</v>
      </c>
      <c r="AL61" s="204" t="e">
        <f>MAX(#REF!)+1</f>
        <v>#REF!</v>
      </c>
      <c r="AN61" s="205">
        <f>LOOKUP(U61,TR!$A$4:$A$11,TR!$B$4:$B$11)</f>
        <v>0.024189814814814817</v>
      </c>
    </row>
    <row r="62" spans="1:42" ht="12.75">
      <c r="A62" s="227" t="s">
        <v>67</v>
      </c>
      <c r="B62" s="126">
        <v>207</v>
      </c>
      <c r="C62" s="123" t="str">
        <f>LOOKUP(B62,'Startovní listina'!$B$3:$B$302,'Startovní listina'!$C$3:$C$302)</f>
        <v>Tausinger Igor</v>
      </c>
      <c r="D62" s="123" t="str">
        <f>LOOKUP(B62,'Startovní listina'!$B$3:$B$302,'Startovní listina'!$D$3:$D$302)</f>
        <v>Crotalus</v>
      </c>
      <c r="E62" s="124">
        <f>LOOKUP(B62,'Startovní listina'!$B$3:$B$302,'Startovní listina'!$E$3:$E$302)</f>
        <v>1949</v>
      </c>
      <c r="F62" s="128">
        <v>0.02659722222222222</v>
      </c>
      <c r="G62" s="132" t="str">
        <f t="shared" si="1"/>
        <v> </v>
      </c>
      <c r="H62" s="132" t="str">
        <f t="shared" si="2"/>
        <v> </v>
      </c>
      <c r="I62" s="132">
        <f t="shared" si="3"/>
        <v>3</v>
      </c>
      <c r="J62" s="132" t="str">
        <f t="shared" si="4"/>
        <v> </v>
      </c>
      <c r="K62" s="132" t="str">
        <f t="shared" si="5"/>
        <v> </v>
      </c>
      <c r="L62" s="132" t="str">
        <f t="shared" si="6"/>
        <v> </v>
      </c>
      <c r="M62" s="132" t="str">
        <f t="shared" si="7"/>
        <v> </v>
      </c>
      <c r="N62" s="132" t="str">
        <f t="shared" si="8"/>
        <v> </v>
      </c>
      <c r="O62" s="132" t="str">
        <f t="shared" si="9"/>
        <v> </v>
      </c>
      <c r="P62" s="132" t="str">
        <f t="shared" si="10"/>
        <v> </v>
      </c>
      <c r="Q62" s="132" t="str">
        <f t="shared" si="11"/>
        <v> </v>
      </c>
      <c r="R62" s="220" t="str">
        <f t="shared" si="12"/>
        <v> </v>
      </c>
      <c r="S62" s="223">
        <f aca="true" t="shared" si="14" ref="S62:S70">(F$4/F62)*100</f>
        <v>80.7223672758921</v>
      </c>
      <c r="T62" s="104" t="s">
        <v>158</v>
      </c>
      <c r="U62" s="98" t="str">
        <f>LOOKUP(B62,'Startovní listina'!$B$3:$B$302,'Startovní listina'!$F$3:$F$302)</f>
        <v>C</v>
      </c>
      <c r="V62" s="98" t="str">
        <f>LOOKUP(B62,'Startovní listina'!$B$3:$B$302,'Startovní listina'!$N$3:$N$302)</f>
        <v>N</v>
      </c>
      <c r="W62" s="98" t="str">
        <f>LOOKUP(B62,'Startovní listina'!$B$3:$B$302,'Startovní listina'!$O$3:$O$302)</f>
        <v>N</v>
      </c>
      <c r="X62" s="98" t="str">
        <f>LOOKUP(B62,'Startovní listina'!$B$3:$B$302,'Startovní listina'!$T$3:$T$302)</f>
        <v>N</v>
      </c>
      <c r="Y62" s="98" t="str">
        <f>LOOKUP(B62,'Startovní listina'!$B$3:$B$302,'Startovní listina'!$U$3:$U$302)</f>
        <v>N</v>
      </c>
      <c r="Z62" t="s">
        <v>158</v>
      </c>
      <c r="AA62">
        <f>MAX(G$4:G61)+1</f>
        <v>46</v>
      </c>
      <c r="AB62">
        <f>MAX(H$4:H61)+1</f>
        <v>10</v>
      </c>
      <c r="AC62">
        <f>MAX(I$4:I61)+1</f>
        <v>3</v>
      </c>
      <c r="AD62">
        <f>MAX(J$4:J61)+1</f>
        <v>1</v>
      </c>
      <c r="AE62">
        <f>MAX(K$4:K61)+1</f>
        <v>1</v>
      </c>
      <c r="AF62">
        <f>MAX(L$4:L61)+1</f>
        <v>3</v>
      </c>
      <c r="AG62">
        <f>MAX(M$4:M61)+1</f>
        <v>1</v>
      </c>
      <c r="AH62">
        <f>MAX(N$4:N61)+1</f>
        <v>1</v>
      </c>
      <c r="AI62">
        <f>MAX(O$4:O61)+1</f>
        <v>6</v>
      </c>
      <c r="AJ62">
        <f>MAX(P$4:P61)+1</f>
        <v>1</v>
      </c>
      <c r="AK62">
        <f>MAX(Q$4:Q61)+1</f>
        <v>2</v>
      </c>
      <c r="AL62" t="e">
        <f>MAX(#REF!)+1</f>
        <v>#REF!</v>
      </c>
      <c r="AN62" s="105">
        <f>LOOKUP(U62,TR!$A$4:$A$11,TR!$B$4:$B$11)</f>
        <v>0.02342592592592593</v>
      </c>
      <c r="AP62" s="154"/>
    </row>
    <row r="63" spans="1:42" ht="12.75">
      <c r="A63" s="227" t="s">
        <v>68</v>
      </c>
      <c r="B63" s="126">
        <v>147</v>
      </c>
      <c r="C63" s="123" t="str">
        <f>LOOKUP(B63,'Startovní listina'!$B$3:$B$302,'Startovní listina'!$C$3:$C$302)</f>
        <v>Špůrek Petr</v>
      </c>
      <c r="D63" s="123" t="str">
        <f>LOOKUP(B63,'Startovní listina'!$B$3:$B$302,'Startovní listina'!$D$3:$D$302)</f>
        <v>Koloběžka Vracovice</v>
      </c>
      <c r="E63" s="124">
        <f>LOOKUP(B63,'Startovní listina'!$B$3:$B$302,'Startovní listina'!$E$3:$E$302)</f>
        <v>1971</v>
      </c>
      <c r="F63" s="128">
        <v>0.026620370370370374</v>
      </c>
      <c r="G63" s="132">
        <f t="shared" si="1"/>
        <v>46</v>
      </c>
      <c r="H63" s="132" t="str">
        <f t="shared" si="2"/>
        <v> </v>
      </c>
      <c r="I63" s="132" t="str">
        <f t="shared" si="3"/>
        <v> </v>
      </c>
      <c r="J63" s="132" t="str">
        <f t="shared" si="4"/>
        <v> </v>
      </c>
      <c r="K63" s="132" t="str">
        <f t="shared" si="5"/>
        <v> </v>
      </c>
      <c r="L63" s="132" t="str">
        <f t="shared" si="6"/>
        <v> </v>
      </c>
      <c r="M63" s="132" t="str">
        <f t="shared" si="7"/>
        <v> </v>
      </c>
      <c r="N63" s="132" t="str">
        <f t="shared" si="8"/>
        <v> </v>
      </c>
      <c r="O63" s="132" t="str">
        <f t="shared" si="9"/>
        <v> </v>
      </c>
      <c r="P63" s="132" t="str">
        <f t="shared" si="10"/>
        <v> </v>
      </c>
      <c r="Q63" s="132" t="str">
        <f t="shared" si="11"/>
        <v> </v>
      </c>
      <c r="R63" s="220" t="str">
        <f t="shared" si="12"/>
        <v> </v>
      </c>
      <c r="S63" s="223">
        <f t="shared" si="14"/>
        <v>80.65217391304348</v>
      </c>
      <c r="T63" s="104" t="s">
        <v>158</v>
      </c>
      <c r="U63" s="98" t="str">
        <f>LOOKUP(B63,'Startovní listina'!$B$3:$B$302,'Startovní listina'!$F$3:$F$302)</f>
        <v>A</v>
      </c>
      <c r="V63" s="98" t="str">
        <f>LOOKUP(B63,'Startovní listina'!$B$3:$B$302,'Startovní listina'!$N$3:$N$302)</f>
        <v>N</v>
      </c>
      <c r="W63" s="98" t="str">
        <f>LOOKUP(B63,'Startovní listina'!$B$3:$B$302,'Startovní listina'!$O$3:$O$302)</f>
        <v>N</v>
      </c>
      <c r="X63" s="98" t="str">
        <f>LOOKUP(B63,'Startovní listina'!$B$3:$B$302,'Startovní listina'!$T$3:$T$302)</f>
        <v>N</v>
      </c>
      <c r="Y63" s="98" t="str">
        <f>LOOKUP(B63,'Startovní listina'!$B$3:$B$302,'Startovní listina'!$U$3:$U$302)</f>
        <v>N</v>
      </c>
      <c r="Z63" t="s">
        <v>158</v>
      </c>
      <c r="AA63">
        <f>MAX(G$4:G62)+1</f>
        <v>46</v>
      </c>
      <c r="AB63">
        <f>MAX(H$4:H62)+1</f>
        <v>10</v>
      </c>
      <c r="AC63">
        <f>MAX(I$4:I62)+1</f>
        <v>4</v>
      </c>
      <c r="AD63">
        <f>MAX(J$4:J62)+1</f>
        <v>1</v>
      </c>
      <c r="AE63">
        <f>MAX(K$4:K62)+1</f>
        <v>1</v>
      </c>
      <c r="AF63">
        <f>MAX(L$4:L62)+1</f>
        <v>3</v>
      </c>
      <c r="AG63">
        <f>MAX(M$4:M62)+1</f>
        <v>1</v>
      </c>
      <c r="AH63">
        <f>MAX(N$4:N62)+1</f>
        <v>1</v>
      </c>
      <c r="AI63">
        <f>MAX(O$4:O62)+1</f>
        <v>6</v>
      </c>
      <c r="AJ63">
        <f>MAX(P$4:P62)+1</f>
        <v>1</v>
      </c>
      <c r="AK63">
        <f>MAX(Q$4:Q62)+1</f>
        <v>2</v>
      </c>
      <c r="AL63" t="e">
        <f>MAX(#REF!)+1</f>
        <v>#REF!</v>
      </c>
      <c r="AN63" s="105">
        <f>LOOKUP(U63,TR!$A$4:$A$11,TR!$B$4:$B$11)</f>
        <v>0.020439814814814817</v>
      </c>
      <c r="AP63" s="154"/>
    </row>
    <row r="64" spans="1:42" ht="12.75">
      <c r="A64" s="227" t="s">
        <v>69</v>
      </c>
      <c r="B64" s="126">
        <v>74</v>
      </c>
      <c r="C64" s="123" t="str">
        <f>LOOKUP(B64,'Startovní listina'!$B$3:$B$302,'Startovní listina'!$C$3:$C$302)</f>
        <v>Král Ondřej</v>
      </c>
      <c r="D64" s="123" t="str">
        <f>LOOKUP(B64,'Startovní listina'!$B$3:$B$302,'Startovní listina'!$D$3:$D$302)</f>
        <v>Kolín</v>
      </c>
      <c r="E64" s="124">
        <f>LOOKUP(B64,'Startovní listina'!$B$3:$B$302,'Startovní listina'!$E$3:$E$302)</f>
        <v>1974</v>
      </c>
      <c r="F64" s="128">
        <v>0.02665509259259259</v>
      </c>
      <c r="G64" s="132">
        <f t="shared" si="1"/>
        <v>47</v>
      </c>
      <c r="H64" s="132" t="str">
        <f t="shared" si="2"/>
        <v> </v>
      </c>
      <c r="I64" s="132" t="str">
        <f t="shared" si="3"/>
        <v> </v>
      </c>
      <c r="J64" s="132" t="str">
        <f t="shared" si="4"/>
        <v> </v>
      </c>
      <c r="K64" s="132" t="str">
        <f t="shared" si="5"/>
        <v> </v>
      </c>
      <c r="L64" s="132" t="str">
        <f t="shared" si="6"/>
        <v> </v>
      </c>
      <c r="M64" s="132" t="str">
        <f t="shared" si="7"/>
        <v> </v>
      </c>
      <c r="N64" s="132" t="str">
        <f t="shared" si="8"/>
        <v> </v>
      </c>
      <c r="O64" s="132">
        <f t="shared" si="9"/>
        <v>6</v>
      </c>
      <c r="P64" s="132" t="str">
        <f t="shared" si="10"/>
        <v> </v>
      </c>
      <c r="Q64" s="132" t="str">
        <f t="shared" si="11"/>
        <v> </v>
      </c>
      <c r="R64" s="220" t="str">
        <f t="shared" si="12"/>
        <v> </v>
      </c>
      <c r="S64" s="223">
        <f t="shared" si="14"/>
        <v>80.54711246200608</v>
      </c>
      <c r="T64" s="104" t="s">
        <v>158</v>
      </c>
      <c r="U64" s="98" t="str">
        <f>LOOKUP(B64,'Startovní listina'!$B$3:$B$302,'Startovní listina'!$F$3:$F$302)</f>
        <v>A</v>
      </c>
      <c r="V64" s="98" t="str">
        <f>LOOKUP(B64,'Startovní listina'!$B$3:$B$302,'Startovní listina'!$N$3:$N$302)</f>
        <v>A</v>
      </c>
      <c r="W64" s="98" t="str">
        <f>LOOKUP(B64,'Startovní listina'!$B$3:$B$302,'Startovní listina'!$O$3:$O$302)</f>
        <v>N</v>
      </c>
      <c r="X64" s="98" t="str">
        <f>LOOKUP(B64,'Startovní listina'!$B$3:$B$302,'Startovní listina'!$T$3:$T$302)</f>
        <v>N</v>
      </c>
      <c r="Y64" s="98" t="str">
        <f>LOOKUP(B64,'Startovní listina'!$B$3:$B$302,'Startovní listina'!$U$3:$U$302)</f>
        <v>N</v>
      </c>
      <c r="Z64" t="s">
        <v>158</v>
      </c>
      <c r="AA64">
        <f>MAX(G$4:G63)+1</f>
        <v>47</v>
      </c>
      <c r="AB64">
        <f>MAX(H$4:H63)+1</f>
        <v>10</v>
      </c>
      <c r="AC64">
        <f>MAX(I$4:I63)+1</f>
        <v>4</v>
      </c>
      <c r="AD64">
        <f>MAX(J$4:J63)+1</f>
        <v>1</v>
      </c>
      <c r="AE64">
        <f>MAX(K$4:K63)+1</f>
        <v>1</v>
      </c>
      <c r="AF64">
        <f>MAX(L$4:L63)+1</f>
        <v>3</v>
      </c>
      <c r="AG64">
        <f>MAX(M$4:M63)+1</f>
        <v>1</v>
      </c>
      <c r="AH64">
        <f>MAX(N$4:N63)+1</f>
        <v>1</v>
      </c>
      <c r="AI64">
        <f>MAX(O$4:O63)+1</f>
        <v>6</v>
      </c>
      <c r="AJ64">
        <f>MAX(P$4:P63)+1</f>
        <v>1</v>
      </c>
      <c r="AK64">
        <f>MAX(Q$4:Q63)+1</f>
        <v>2</v>
      </c>
      <c r="AL64" t="e">
        <f>MAX(#REF!)+1</f>
        <v>#REF!</v>
      </c>
      <c r="AN64" s="105">
        <f>LOOKUP(U64,TR!$A$4:$A$11,TR!$B$4:$B$11)</f>
        <v>0.020439814814814817</v>
      </c>
      <c r="AP64" s="154"/>
    </row>
    <row r="65" spans="1:42" ht="12.75">
      <c r="A65" s="227" t="s">
        <v>70</v>
      </c>
      <c r="B65" s="126">
        <v>218</v>
      </c>
      <c r="C65" s="123" t="str">
        <f>LOOKUP(B65,'Startovní listina'!$B$3:$B$302,'Startovní listina'!$C$3:$C$302)</f>
        <v>Hrdina Vilém </v>
      </c>
      <c r="D65" s="123" t="str">
        <f>LOOKUP(B65,'Startovní listina'!$B$3:$B$302,'Startovní listina'!$D$3:$D$302)</f>
        <v>Hobanka </v>
      </c>
      <c r="E65" s="124">
        <f>LOOKUP(B65,'Startovní listina'!$B$3:$B$302,'Startovní listina'!$E$3:$E$302)</f>
        <v>1956</v>
      </c>
      <c r="F65" s="128">
        <v>0.026712962962962966</v>
      </c>
      <c r="G65" s="132" t="str">
        <f t="shared" si="1"/>
        <v> </v>
      </c>
      <c r="H65" s="132" t="str">
        <f t="shared" si="2"/>
        <v> </v>
      </c>
      <c r="I65" s="132">
        <f t="shared" si="3"/>
        <v>4</v>
      </c>
      <c r="J65" s="132" t="str">
        <f t="shared" si="4"/>
        <v> </v>
      </c>
      <c r="K65" s="132" t="str">
        <f t="shared" si="5"/>
        <v> </v>
      </c>
      <c r="L65" s="132" t="str">
        <f t="shared" si="6"/>
        <v> </v>
      </c>
      <c r="M65" s="132" t="str">
        <f t="shared" si="7"/>
        <v> </v>
      </c>
      <c r="N65" s="132" t="str">
        <f t="shared" si="8"/>
        <v> </v>
      </c>
      <c r="O65" s="132" t="str">
        <f t="shared" si="9"/>
        <v> </v>
      </c>
      <c r="P65" s="132" t="str">
        <f t="shared" si="10"/>
        <v> </v>
      </c>
      <c r="Q65" s="132" t="str">
        <f t="shared" si="11"/>
        <v> </v>
      </c>
      <c r="R65" s="220" t="str">
        <f t="shared" si="12"/>
        <v> </v>
      </c>
      <c r="S65" s="223">
        <f t="shared" si="14"/>
        <v>80.37261698440207</v>
      </c>
      <c r="T65" s="104" t="s">
        <v>158</v>
      </c>
      <c r="U65" s="98" t="str">
        <f>LOOKUP(B65,'Startovní listina'!$B$3:$B$302,'Startovní listina'!$F$3:$F$302)</f>
        <v>C</v>
      </c>
      <c r="V65" s="98" t="str">
        <f>LOOKUP(B65,'Startovní listina'!$B$3:$B$302,'Startovní listina'!$N$3:$N$302)</f>
        <v>N</v>
      </c>
      <c r="W65" s="98" t="str">
        <f>LOOKUP(B65,'Startovní listina'!$B$3:$B$302,'Startovní listina'!$O$3:$O$302)</f>
        <v>N</v>
      </c>
      <c r="X65" s="98" t="str">
        <f>LOOKUP(B65,'Startovní listina'!$B$3:$B$302,'Startovní listina'!$T$3:$T$302)</f>
        <v>N</v>
      </c>
      <c r="Y65" s="98" t="str">
        <f>LOOKUP(B65,'Startovní listina'!$B$3:$B$302,'Startovní listina'!$U$3:$U$302)</f>
        <v>N</v>
      </c>
      <c r="Z65" t="s">
        <v>158</v>
      </c>
      <c r="AA65">
        <f>MAX(G$4:G64)+1</f>
        <v>48</v>
      </c>
      <c r="AB65">
        <f>MAX(H$4:H64)+1</f>
        <v>10</v>
      </c>
      <c r="AC65">
        <f>MAX(I$4:I64)+1</f>
        <v>4</v>
      </c>
      <c r="AD65">
        <f>MAX(J$4:J64)+1</f>
        <v>1</v>
      </c>
      <c r="AE65">
        <f>MAX(K$4:K64)+1</f>
        <v>1</v>
      </c>
      <c r="AF65">
        <f>MAX(L$4:L64)+1</f>
        <v>3</v>
      </c>
      <c r="AG65">
        <f>MAX(M$4:M64)+1</f>
        <v>1</v>
      </c>
      <c r="AH65">
        <f>MAX(N$4:N64)+1</f>
        <v>1</v>
      </c>
      <c r="AI65">
        <f>MAX(O$4:O64)+1</f>
        <v>7</v>
      </c>
      <c r="AJ65">
        <f>MAX(P$4:P64)+1</f>
        <v>1</v>
      </c>
      <c r="AK65">
        <f>MAX(Q$4:Q64)+1</f>
        <v>2</v>
      </c>
      <c r="AL65" t="e">
        <f>MAX(#REF!)+1</f>
        <v>#REF!</v>
      </c>
      <c r="AN65" s="105">
        <f>LOOKUP(U65,TR!$A$4:$A$11,TR!$B$4:$B$11)</f>
        <v>0.02342592592592593</v>
      </c>
      <c r="AP65" s="154"/>
    </row>
    <row r="66" spans="1:42" ht="12.75">
      <c r="A66" s="227" t="s">
        <v>71</v>
      </c>
      <c r="B66" s="126">
        <v>185</v>
      </c>
      <c r="C66" s="123" t="str">
        <f>LOOKUP(B66,'Startovní listina'!$B$3:$B$302,'Startovní listina'!$C$3:$C$302)</f>
        <v>Koupílek Jiří</v>
      </c>
      <c r="D66" s="123" t="str">
        <f>LOOKUP(B66,'Startovní listina'!$B$3:$B$302,'Startovní listina'!$D$3:$D$302)</f>
        <v>RC PIM Praha</v>
      </c>
      <c r="E66" s="124">
        <f>LOOKUP(B66,'Startovní listina'!$B$3:$B$302,'Startovní listina'!$E$3:$E$302)</f>
        <v>1966</v>
      </c>
      <c r="F66" s="128">
        <v>0.026736111111111113</v>
      </c>
      <c r="G66" s="132" t="str">
        <f t="shared" si="1"/>
        <v> </v>
      </c>
      <c r="H66" s="132">
        <f t="shared" si="2"/>
        <v>10</v>
      </c>
      <c r="I66" s="132" t="str">
        <f t="shared" si="3"/>
        <v> </v>
      </c>
      <c r="J66" s="132" t="str">
        <f t="shared" si="4"/>
        <v> </v>
      </c>
      <c r="K66" s="132" t="str">
        <f t="shared" si="5"/>
        <v> </v>
      </c>
      <c r="L66" s="132" t="str">
        <f t="shared" si="6"/>
        <v> </v>
      </c>
      <c r="M66" s="132" t="str">
        <f t="shared" si="7"/>
        <v> </v>
      </c>
      <c r="N66" s="132" t="str">
        <f t="shared" si="8"/>
        <v> </v>
      </c>
      <c r="O66" s="132" t="str">
        <f t="shared" si="9"/>
        <v> </v>
      </c>
      <c r="P66" s="132" t="str">
        <f t="shared" si="10"/>
        <v> </v>
      </c>
      <c r="Q66" s="132" t="str">
        <f t="shared" si="11"/>
        <v> </v>
      </c>
      <c r="R66" s="220" t="str">
        <f t="shared" si="12"/>
        <v> </v>
      </c>
      <c r="S66" s="223">
        <f t="shared" si="14"/>
        <v>80.30303030303031</v>
      </c>
      <c r="T66" s="104" t="s">
        <v>158</v>
      </c>
      <c r="U66" s="98" t="str">
        <f>LOOKUP(B66,'Startovní listina'!$B$3:$B$302,'Startovní listina'!$F$3:$F$302)</f>
        <v>B</v>
      </c>
      <c r="V66" s="98" t="str">
        <f>LOOKUP(B66,'Startovní listina'!$B$3:$B$302,'Startovní listina'!$N$3:$N$302)</f>
        <v>N</v>
      </c>
      <c r="W66" s="98" t="str">
        <f>LOOKUP(B66,'Startovní listina'!$B$3:$B$302,'Startovní listina'!$O$3:$O$302)</f>
        <v>N</v>
      </c>
      <c r="X66" s="98" t="str">
        <f>LOOKUP(B66,'Startovní listina'!$B$3:$B$302,'Startovní listina'!$T$3:$T$302)</f>
        <v>N</v>
      </c>
      <c r="Y66" s="98" t="str">
        <f>LOOKUP(B66,'Startovní listina'!$B$3:$B$302,'Startovní listina'!$U$3:$U$302)</f>
        <v>N</v>
      </c>
      <c r="Z66" t="s">
        <v>158</v>
      </c>
      <c r="AA66">
        <f>MAX(G$4:G65)+1</f>
        <v>48</v>
      </c>
      <c r="AB66">
        <f>MAX(H$4:H65)+1</f>
        <v>10</v>
      </c>
      <c r="AC66">
        <f>MAX(I$4:I65)+1</f>
        <v>5</v>
      </c>
      <c r="AD66">
        <f>MAX(J$4:J65)+1</f>
        <v>1</v>
      </c>
      <c r="AE66">
        <f>MAX(K$4:K65)+1</f>
        <v>1</v>
      </c>
      <c r="AF66">
        <f>MAX(L$4:L65)+1</f>
        <v>3</v>
      </c>
      <c r="AG66">
        <f>MAX(M$4:M65)+1</f>
        <v>1</v>
      </c>
      <c r="AH66">
        <f>MAX(N$4:N65)+1</f>
        <v>1</v>
      </c>
      <c r="AI66">
        <f>MAX(O$4:O65)+1</f>
        <v>7</v>
      </c>
      <c r="AJ66">
        <f>MAX(P$4:P65)+1</f>
        <v>1</v>
      </c>
      <c r="AK66">
        <f>MAX(Q$4:Q65)+1</f>
        <v>2</v>
      </c>
      <c r="AL66" t="e">
        <f>MAX(#REF!)+1</f>
        <v>#REF!</v>
      </c>
      <c r="AN66" s="105">
        <f>LOOKUP(U66,TR!$A$4:$A$11,TR!$B$4:$B$11)</f>
        <v>0.021863425925925925</v>
      </c>
      <c r="AP66" s="154"/>
    </row>
    <row r="67" spans="1:42" ht="12.75">
      <c r="A67" s="227" t="s">
        <v>72</v>
      </c>
      <c r="B67" s="126">
        <v>64</v>
      </c>
      <c r="C67" s="123" t="str">
        <f>LOOKUP(B67,'Startovní listina'!$B$3:$B$302,'Startovní listina'!$C$3:$C$302)</f>
        <v>Čapek Lubomír</v>
      </c>
      <c r="D67" s="123" t="str">
        <f>LOOKUP(B67,'Startovní listina'!$B$3:$B$302,'Startovní listina'!$D$3:$D$302)</f>
        <v>Bike Sport Ústí n. Labem</v>
      </c>
      <c r="E67" s="124">
        <f>LOOKUP(B67,'Startovní listina'!$B$3:$B$302,'Startovní listina'!$E$3:$E$302)</f>
        <v>1974</v>
      </c>
      <c r="F67" s="128">
        <v>0.026793981481481485</v>
      </c>
      <c r="G67" s="132">
        <f t="shared" si="1"/>
        <v>48</v>
      </c>
      <c r="H67" s="132" t="str">
        <f t="shared" si="2"/>
        <v> </v>
      </c>
      <c r="I67" s="132" t="str">
        <f t="shared" si="3"/>
        <v> </v>
      </c>
      <c r="J67" s="132" t="str">
        <f t="shared" si="4"/>
        <v> </v>
      </c>
      <c r="K67" s="132" t="str">
        <f t="shared" si="5"/>
        <v> </v>
      </c>
      <c r="L67" s="132" t="str">
        <f t="shared" si="6"/>
        <v> </v>
      </c>
      <c r="M67" s="132" t="str">
        <f t="shared" si="7"/>
        <v> </v>
      </c>
      <c r="N67" s="132" t="str">
        <f t="shared" si="8"/>
        <v> </v>
      </c>
      <c r="O67" s="132" t="str">
        <f t="shared" si="9"/>
        <v> </v>
      </c>
      <c r="P67" s="132" t="str">
        <f t="shared" si="10"/>
        <v> </v>
      </c>
      <c r="Q67" s="132" t="str">
        <f t="shared" si="11"/>
        <v> </v>
      </c>
      <c r="R67" s="220" t="str">
        <f t="shared" si="12"/>
        <v> </v>
      </c>
      <c r="S67" s="223">
        <f t="shared" si="14"/>
        <v>80.12958963282937</v>
      </c>
      <c r="T67" s="104" t="s">
        <v>158</v>
      </c>
      <c r="U67" s="98" t="str">
        <f>LOOKUP(B67,'Startovní listina'!$B$3:$B$302,'Startovní listina'!$F$3:$F$302)</f>
        <v>A</v>
      </c>
      <c r="V67" s="98" t="str">
        <f>LOOKUP(B67,'Startovní listina'!$B$3:$B$302,'Startovní listina'!$N$3:$N$302)</f>
        <v>N</v>
      </c>
      <c r="W67" s="98" t="str">
        <f>LOOKUP(B67,'Startovní listina'!$B$3:$B$302,'Startovní listina'!$O$3:$O$302)</f>
        <v>N</v>
      </c>
      <c r="X67" s="98" t="str">
        <f>LOOKUP(B67,'Startovní listina'!$B$3:$B$302,'Startovní listina'!$T$3:$T$302)</f>
        <v>N</v>
      </c>
      <c r="Y67" s="98" t="str">
        <f>LOOKUP(B67,'Startovní listina'!$B$3:$B$302,'Startovní listina'!$U$3:$U$302)</f>
        <v>N</v>
      </c>
      <c r="Z67" t="s">
        <v>158</v>
      </c>
      <c r="AA67">
        <f>MAX(G$4:G66)+1</f>
        <v>48</v>
      </c>
      <c r="AB67">
        <f>MAX(H$4:H66)+1</f>
        <v>11</v>
      </c>
      <c r="AC67">
        <f>MAX(I$4:I66)+1</f>
        <v>5</v>
      </c>
      <c r="AD67">
        <f>MAX(J$4:J66)+1</f>
        <v>1</v>
      </c>
      <c r="AE67">
        <f>MAX(K$4:K66)+1</f>
        <v>1</v>
      </c>
      <c r="AF67">
        <f>MAX(L$4:L66)+1</f>
        <v>3</v>
      </c>
      <c r="AG67">
        <f>MAX(M$4:M66)+1</f>
        <v>1</v>
      </c>
      <c r="AH67">
        <f>MAX(N$4:N66)+1</f>
        <v>1</v>
      </c>
      <c r="AI67">
        <f>MAX(O$4:O66)+1</f>
        <v>7</v>
      </c>
      <c r="AJ67">
        <f>MAX(P$4:P66)+1</f>
        <v>1</v>
      </c>
      <c r="AK67">
        <f>MAX(Q$4:Q66)+1</f>
        <v>2</v>
      </c>
      <c r="AL67" t="e">
        <f>MAX(#REF!)+1</f>
        <v>#REF!</v>
      </c>
      <c r="AN67" s="105">
        <f>LOOKUP(U67,TR!$A$4:$A$11,TR!$B$4:$B$11)</f>
        <v>0.020439814814814817</v>
      </c>
      <c r="AP67" s="154"/>
    </row>
    <row r="68" spans="1:42" ht="12.75">
      <c r="A68" s="227" t="s">
        <v>73</v>
      </c>
      <c r="B68" s="126">
        <v>35</v>
      </c>
      <c r="C68" s="123" t="str">
        <f>LOOKUP(B68,'Startovní listina'!$B$3:$B$302,'Startovní listina'!$C$3:$C$302)</f>
        <v>Čacký Karel</v>
      </c>
      <c r="D68" s="123" t="str">
        <f>LOOKUP(B68,'Startovní listina'!$B$3:$B$302,'Startovní listina'!$D$3:$D$302)</f>
        <v>Bělá pod Bezdězem</v>
      </c>
      <c r="E68" s="124">
        <f>LOOKUP(B68,'Startovní listina'!$B$3:$B$302,'Startovní listina'!$E$3:$E$302)</f>
        <v>1978</v>
      </c>
      <c r="F68" s="128">
        <v>0.026863425925925926</v>
      </c>
      <c r="G68" s="132">
        <f t="shared" si="1"/>
        <v>49</v>
      </c>
      <c r="H68" s="132" t="str">
        <f t="shared" si="2"/>
        <v> </v>
      </c>
      <c r="I68" s="132" t="str">
        <f t="shared" si="3"/>
        <v> </v>
      </c>
      <c r="J68" s="132" t="str">
        <f t="shared" si="4"/>
        <v> </v>
      </c>
      <c r="K68" s="132" t="str">
        <f t="shared" si="5"/>
        <v> </v>
      </c>
      <c r="L68" s="132" t="str">
        <f t="shared" si="6"/>
        <v> </v>
      </c>
      <c r="M68" s="132" t="str">
        <f t="shared" si="7"/>
        <v> </v>
      </c>
      <c r="N68" s="132" t="str">
        <f t="shared" si="8"/>
        <v> </v>
      </c>
      <c r="O68" s="132" t="str">
        <f t="shared" si="9"/>
        <v> </v>
      </c>
      <c r="P68" s="132" t="str">
        <f t="shared" si="10"/>
        <v> </v>
      </c>
      <c r="Q68" s="132" t="str">
        <f t="shared" si="11"/>
        <v> </v>
      </c>
      <c r="R68" s="220" t="str">
        <f t="shared" si="12"/>
        <v> </v>
      </c>
      <c r="S68" s="223">
        <f t="shared" si="14"/>
        <v>79.92244722102542</v>
      </c>
      <c r="T68" s="104" t="s">
        <v>158</v>
      </c>
      <c r="U68" s="98" t="str">
        <f>LOOKUP(B68,'Startovní listina'!$B$3:$B$302,'Startovní listina'!$F$3:$F$302)</f>
        <v>A</v>
      </c>
      <c r="V68" s="98" t="str">
        <f>LOOKUP(B68,'Startovní listina'!$B$3:$B$302,'Startovní listina'!$N$3:$N$302)</f>
        <v>N</v>
      </c>
      <c r="W68" s="98" t="str">
        <f>LOOKUP(B68,'Startovní listina'!$B$3:$B$302,'Startovní listina'!$O$3:$O$302)</f>
        <v>N</v>
      </c>
      <c r="X68" s="98" t="str">
        <f>LOOKUP(B68,'Startovní listina'!$B$3:$B$302,'Startovní listina'!$T$3:$T$302)</f>
        <v>N</v>
      </c>
      <c r="Y68" s="98" t="str">
        <f>LOOKUP(B68,'Startovní listina'!$B$3:$B$302,'Startovní listina'!$U$3:$U$302)</f>
        <v>N</v>
      </c>
      <c r="Z68" t="s">
        <v>158</v>
      </c>
      <c r="AA68">
        <f>MAX(G$4:G67)+1</f>
        <v>49</v>
      </c>
      <c r="AB68">
        <f>MAX(H$4:H67)+1</f>
        <v>11</v>
      </c>
      <c r="AC68">
        <f>MAX(I$4:I67)+1</f>
        <v>5</v>
      </c>
      <c r="AD68">
        <f>MAX(J$4:J67)+1</f>
        <v>1</v>
      </c>
      <c r="AE68">
        <f>MAX(K$4:K67)+1</f>
        <v>1</v>
      </c>
      <c r="AF68">
        <f>MAX(L$4:L67)+1</f>
        <v>3</v>
      </c>
      <c r="AG68">
        <f>MAX(M$4:M67)+1</f>
        <v>1</v>
      </c>
      <c r="AH68">
        <f>MAX(N$4:N67)+1</f>
        <v>1</v>
      </c>
      <c r="AI68">
        <f>MAX(O$4:O67)+1</f>
        <v>7</v>
      </c>
      <c r="AJ68">
        <f>MAX(P$4:P67)+1</f>
        <v>1</v>
      </c>
      <c r="AK68">
        <f>MAX(Q$4:Q67)+1</f>
        <v>2</v>
      </c>
      <c r="AL68" t="e">
        <f>MAX(#REF!)+1</f>
        <v>#REF!</v>
      </c>
      <c r="AN68" s="105">
        <f>LOOKUP(U68,TR!$A$4:$A$11,TR!$B$4:$B$11)</f>
        <v>0.020439814814814817</v>
      </c>
      <c r="AP68" s="154"/>
    </row>
    <row r="69" spans="1:42" ht="12.75">
      <c r="A69" s="227" t="s">
        <v>74</v>
      </c>
      <c r="B69" s="126">
        <v>114</v>
      </c>
      <c r="C69" s="123" t="str">
        <f>LOOKUP(B69,'Startovní listina'!$B$3:$B$302,'Startovní listina'!$C$3:$C$302)</f>
        <v>Ševčík Luděk</v>
      </c>
      <c r="D69" s="123" t="str">
        <f>LOOKUP(B69,'Startovní listina'!$B$3:$B$302,'Startovní listina'!$D$3:$D$302)</f>
        <v>TURBO Chotěboř</v>
      </c>
      <c r="E69" s="124">
        <f>LOOKUP(B69,'Startovní listina'!$B$3:$B$302,'Startovní listina'!$E$3:$E$302)</f>
        <v>1959</v>
      </c>
      <c r="F69" s="128">
        <v>0.026875</v>
      </c>
      <c r="G69" s="132" t="str">
        <f aca="true" t="shared" si="15" ref="G69:G132">IF($U69="A",AA69,$Z69)</f>
        <v> </v>
      </c>
      <c r="H69" s="132">
        <f aca="true" t="shared" si="16" ref="H69:H132">IF($U69="B",AB69,Z69)</f>
        <v>11</v>
      </c>
      <c r="I69" s="132" t="str">
        <f aca="true" t="shared" si="17" ref="I69:I132">IF($U69="C",AC69,$Z69)</f>
        <v> </v>
      </c>
      <c r="J69" s="132" t="str">
        <f aca="true" t="shared" si="18" ref="J69:J132">IF($U69="D",AD69,$Z69)</f>
        <v> </v>
      </c>
      <c r="K69" s="132" t="str">
        <f aca="true" t="shared" si="19" ref="K69:K132">IF($U69="E",AE69,$Z69)</f>
        <v> </v>
      </c>
      <c r="L69" s="132" t="str">
        <f aca="true" t="shared" si="20" ref="L69:L132">IF($U69="F",AF69,$Z69)</f>
        <v> </v>
      </c>
      <c r="M69" s="132" t="str">
        <f aca="true" t="shared" si="21" ref="M69:M132">IF($U69="G",AG69,$Z69)</f>
        <v> </v>
      </c>
      <c r="N69" s="132" t="str">
        <f aca="true" t="shared" si="22" ref="N69:N132">IF($U69="H",AH69,$Z69)</f>
        <v> </v>
      </c>
      <c r="O69" s="132" t="str">
        <f aca="true" t="shared" si="23" ref="O69:O132">IF(V69="A",AI69,$Z69)</f>
        <v> </v>
      </c>
      <c r="P69" s="132" t="str">
        <f aca="true" t="shared" si="24" ref="P69:P132">IF(W69="A",AJ69,$Z69)</f>
        <v> </v>
      </c>
      <c r="Q69" s="132" t="str">
        <f aca="true" t="shared" si="25" ref="Q69:Q132">IF(X69="A",AK69,$Z69)</f>
        <v> </v>
      </c>
      <c r="R69" s="220" t="str">
        <f aca="true" t="shared" si="26" ref="R69:R132">IF(F69&lt;AN69,$R$2,T69)</f>
        <v> </v>
      </c>
      <c r="S69" s="223">
        <f t="shared" si="14"/>
        <v>79.88802756244617</v>
      </c>
      <c r="T69" s="104" t="s">
        <v>158</v>
      </c>
      <c r="U69" s="98" t="str">
        <f>LOOKUP(B69,'Startovní listina'!$B$3:$B$302,'Startovní listina'!$F$3:$F$302)</f>
        <v>B</v>
      </c>
      <c r="V69" s="98" t="str">
        <f>LOOKUP(B69,'Startovní listina'!$B$3:$B$302,'Startovní listina'!$N$3:$N$302)</f>
        <v>N</v>
      </c>
      <c r="W69" s="98" t="str">
        <f>LOOKUP(B69,'Startovní listina'!$B$3:$B$302,'Startovní listina'!$O$3:$O$302)</f>
        <v>N</v>
      </c>
      <c r="X69" s="98" t="str">
        <f>LOOKUP(B69,'Startovní listina'!$B$3:$B$302,'Startovní listina'!$T$3:$T$302)</f>
        <v>N</v>
      </c>
      <c r="Y69" s="98" t="str">
        <f>LOOKUP(B69,'Startovní listina'!$B$3:$B$302,'Startovní listina'!$U$3:$U$302)</f>
        <v>N</v>
      </c>
      <c r="Z69" t="s">
        <v>158</v>
      </c>
      <c r="AA69">
        <f>MAX(G$4:G68)+1</f>
        <v>50</v>
      </c>
      <c r="AB69">
        <f>MAX(H$4:H68)+1</f>
        <v>11</v>
      </c>
      <c r="AC69">
        <f>MAX(I$4:I68)+1</f>
        <v>5</v>
      </c>
      <c r="AD69">
        <f>MAX(J$4:J68)+1</f>
        <v>1</v>
      </c>
      <c r="AE69">
        <f>MAX(K$4:K68)+1</f>
        <v>1</v>
      </c>
      <c r="AF69">
        <f>MAX(L$4:L68)+1</f>
        <v>3</v>
      </c>
      <c r="AG69">
        <f>MAX(M$4:M68)+1</f>
        <v>1</v>
      </c>
      <c r="AH69">
        <f>MAX(N$4:N68)+1</f>
        <v>1</v>
      </c>
      <c r="AI69">
        <f>MAX(O$4:O68)+1</f>
        <v>7</v>
      </c>
      <c r="AJ69">
        <f>MAX(P$4:P68)+1</f>
        <v>1</v>
      </c>
      <c r="AK69">
        <f>MAX(Q$4:Q68)+1</f>
        <v>2</v>
      </c>
      <c r="AL69" t="e">
        <f>MAX(#REF!)+1</f>
        <v>#REF!</v>
      </c>
      <c r="AN69" s="105">
        <f>LOOKUP(U69,TR!$A$4:$A$11,TR!$B$4:$B$11)</f>
        <v>0.021863425925925925</v>
      </c>
      <c r="AP69" s="154"/>
    </row>
    <row r="70" spans="1:42" ht="12.75">
      <c r="A70" s="227" t="s">
        <v>75</v>
      </c>
      <c r="B70" s="126">
        <v>145</v>
      </c>
      <c r="C70" s="123" t="str">
        <f>LOOKUP(B70,'Startovní listina'!$B$3:$B$302,'Startovní listina'!$C$3:$C$302)</f>
        <v>Vaneček Jáchym</v>
      </c>
      <c r="D70" s="123" t="str">
        <f>LOOKUP(B70,'Startovní listina'!$B$3:$B$302,'Startovní listina'!$D$3:$D$302)</f>
        <v>AC Stalingrad</v>
      </c>
      <c r="E70" s="124">
        <f>LOOKUP(B70,'Startovní listina'!$B$3:$B$302,'Startovní listina'!$E$3:$E$302)</f>
        <v>1978</v>
      </c>
      <c r="F70" s="128">
        <v>0.026886574074074077</v>
      </c>
      <c r="G70" s="132">
        <f t="shared" si="15"/>
        <v>50</v>
      </c>
      <c r="H70" s="132" t="str">
        <f t="shared" si="16"/>
        <v> </v>
      </c>
      <c r="I70" s="132" t="str">
        <f t="shared" si="17"/>
        <v> </v>
      </c>
      <c r="J70" s="132" t="str">
        <f t="shared" si="18"/>
        <v> </v>
      </c>
      <c r="K70" s="132" t="str">
        <f t="shared" si="19"/>
        <v> </v>
      </c>
      <c r="L70" s="132" t="str">
        <f t="shared" si="20"/>
        <v> </v>
      </c>
      <c r="M70" s="132" t="str">
        <f t="shared" si="21"/>
        <v> </v>
      </c>
      <c r="N70" s="132" t="str">
        <f t="shared" si="22"/>
        <v> </v>
      </c>
      <c r="O70" s="132" t="str">
        <f t="shared" si="23"/>
        <v> </v>
      </c>
      <c r="P70" s="132" t="str">
        <f t="shared" si="24"/>
        <v> </v>
      </c>
      <c r="Q70" s="132" t="str">
        <f t="shared" si="25"/>
        <v> </v>
      </c>
      <c r="R70" s="220" t="str">
        <f t="shared" si="26"/>
        <v> </v>
      </c>
      <c r="S70" s="223">
        <f t="shared" si="14"/>
        <v>79.85363753766681</v>
      </c>
      <c r="T70" s="104" t="s">
        <v>158</v>
      </c>
      <c r="U70" s="98" t="str">
        <f>LOOKUP(B70,'Startovní listina'!$B$3:$B$302,'Startovní listina'!$F$3:$F$302)</f>
        <v>A</v>
      </c>
      <c r="V70" s="98" t="str">
        <f>LOOKUP(B70,'Startovní listina'!$B$3:$B$302,'Startovní listina'!$N$3:$N$302)</f>
        <v>N</v>
      </c>
      <c r="W70" s="98" t="str">
        <f>LOOKUP(B70,'Startovní listina'!$B$3:$B$302,'Startovní listina'!$O$3:$O$302)</f>
        <v>N</v>
      </c>
      <c r="X70" s="98" t="str">
        <f>LOOKUP(B70,'Startovní listina'!$B$3:$B$302,'Startovní listina'!$T$3:$T$302)</f>
        <v>N</v>
      </c>
      <c r="Y70" s="98" t="str">
        <f>LOOKUP(B70,'Startovní listina'!$B$3:$B$302,'Startovní listina'!$U$3:$U$302)</f>
        <v>N</v>
      </c>
      <c r="Z70" t="s">
        <v>158</v>
      </c>
      <c r="AA70">
        <f>MAX(G$4:G69)+1</f>
        <v>50</v>
      </c>
      <c r="AB70">
        <f>MAX(H$4:H69)+1</f>
        <v>12</v>
      </c>
      <c r="AC70">
        <f>MAX(I$4:I69)+1</f>
        <v>5</v>
      </c>
      <c r="AD70">
        <f>MAX(J$4:J69)+1</f>
        <v>1</v>
      </c>
      <c r="AE70">
        <f>MAX(K$4:K69)+1</f>
        <v>1</v>
      </c>
      <c r="AF70">
        <f>MAX(L$4:L69)+1</f>
        <v>3</v>
      </c>
      <c r="AG70">
        <f>MAX(M$4:M69)+1</f>
        <v>1</v>
      </c>
      <c r="AH70">
        <f>MAX(N$4:N69)+1</f>
        <v>1</v>
      </c>
      <c r="AI70">
        <f>MAX(O$4:O69)+1</f>
        <v>7</v>
      </c>
      <c r="AJ70">
        <f>MAX(P$4:P69)+1</f>
        <v>1</v>
      </c>
      <c r="AK70">
        <f>MAX(Q$4:Q69)+1</f>
        <v>2</v>
      </c>
      <c r="AL70" t="e">
        <f>MAX(#REF!)+1</f>
        <v>#REF!</v>
      </c>
      <c r="AN70" s="105">
        <f>LOOKUP(U70,TR!$A$4:$A$11,TR!$B$4:$B$11)</f>
        <v>0.020439814814814817</v>
      </c>
      <c r="AP70" s="154"/>
    </row>
    <row r="71" spans="1:40" ht="12.75">
      <c r="A71" s="227" t="s">
        <v>76</v>
      </c>
      <c r="B71" s="126">
        <v>321</v>
      </c>
      <c r="C71" s="123" t="str">
        <f>LOOKUP(B71,'Startovní listina'!$B$3:$B$302,'Startovní listina'!$C$3:$C$302)</f>
        <v>Petronjuková Mirka</v>
      </c>
      <c r="D71" s="123" t="str">
        <f>LOOKUP(B71,'Startovní listina'!$B$3:$B$302,'Startovní listina'!$D$3:$D$302)</f>
        <v>AC Kovošrot Praha</v>
      </c>
      <c r="E71" s="124">
        <f>LOOKUP(B71,'Startovní listina'!$B$3:$B$302,'Startovní listina'!$E$3:$E$302)</f>
        <v>1987</v>
      </c>
      <c r="F71" s="128">
        <v>0.026886574074074077</v>
      </c>
      <c r="G71" s="132" t="str">
        <f t="shared" si="15"/>
        <v> </v>
      </c>
      <c r="H71" s="132" t="str">
        <f t="shared" si="16"/>
        <v> </v>
      </c>
      <c r="I71" s="132" t="str">
        <f t="shared" si="17"/>
        <v> </v>
      </c>
      <c r="J71" s="132" t="str">
        <f t="shared" si="18"/>
        <v> </v>
      </c>
      <c r="K71" s="132" t="str">
        <f t="shared" si="19"/>
        <v> </v>
      </c>
      <c r="L71" s="132">
        <f t="shared" si="20"/>
        <v>3</v>
      </c>
      <c r="M71" s="132" t="str">
        <f t="shared" si="21"/>
        <v> </v>
      </c>
      <c r="N71" s="132" t="str">
        <f t="shared" si="22"/>
        <v> </v>
      </c>
      <c r="O71" s="132" t="str">
        <f t="shared" si="23"/>
        <v> </v>
      </c>
      <c r="P71" s="132" t="str">
        <f t="shared" si="24"/>
        <v> </v>
      </c>
      <c r="Q71" s="132" t="str">
        <f t="shared" si="25"/>
        <v> </v>
      </c>
      <c r="R71" s="220" t="str">
        <f t="shared" si="26"/>
        <v> </v>
      </c>
      <c r="S71" s="223">
        <f>(F$55/F71)*100</f>
        <v>97.33103745157122</v>
      </c>
      <c r="T71" s="104" t="s">
        <v>158</v>
      </c>
      <c r="U71" s="98" t="str">
        <f>LOOKUP(B71,'Startovní listina'!$B$3:$B$302,'Startovní listina'!$F$3:$F$302)</f>
        <v>F</v>
      </c>
      <c r="V71" s="98" t="str">
        <f>LOOKUP(B71,'Startovní listina'!$B$3:$B$302,'Startovní listina'!$N$3:$N$302)</f>
        <v>N</v>
      </c>
      <c r="W71" s="98" t="str">
        <f>LOOKUP(B71,'Startovní listina'!$B$3:$B$302,'Startovní listina'!$O$3:$O$302)</f>
        <v>N</v>
      </c>
      <c r="X71" s="98" t="str">
        <f>LOOKUP(B71,'Startovní listina'!$B$3:$B$302,'Startovní listina'!$T$3:$T$302)</f>
        <v>N</v>
      </c>
      <c r="Y71" s="98" t="str">
        <f>LOOKUP(B71,'Startovní listina'!$B$3:$B$302,'Startovní listina'!$U$3:$U$302)</f>
        <v>N</v>
      </c>
      <c r="Z71" t="s">
        <v>158</v>
      </c>
      <c r="AA71">
        <f>MAX(G$4:G70)+1</f>
        <v>51</v>
      </c>
      <c r="AB71">
        <f>MAX(H$4:H70)+1</f>
        <v>12</v>
      </c>
      <c r="AC71">
        <f>MAX(I$4:I70)+1</f>
        <v>5</v>
      </c>
      <c r="AD71">
        <f>MAX(J$4:J70)+1</f>
        <v>1</v>
      </c>
      <c r="AE71">
        <f>MAX(K$4:K70)+1</f>
        <v>1</v>
      </c>
      <c r="AF71">
        <f>MAX(L$4:L70)+1</f>
        <v>3</v>
      </c>
      <c r="AG71">
        <f>MAX(M$4:M70)+1</f>
        <v>1</v>
      </c>
      <c r="AH71">
        <f>MAX(N$4:N70)+1</f>
        <v>1</v>
      </c>
      <c r="AI71">
        <f>MAX(O$4:O70)+1</f>
        <v>7</v>
      </c>
      <c r="AJ71">
        <f>MAX(P$4:P70)+1</f>
        <v>1</v>
      </c>
      <c r="AK71">
        <f>MAX(Q$4:Q70)+1</f>
        <v>2</v>
      </c>
      <c r="AL71" t="e">
        <f>MAX(#REF!)+1</f>
        <v>#REF!</v>
      </c>
      <c r="AN71" s="105">
        <f>LOOKUP(U71,TR!$A$4:$A$11,TR!$B$4:$B$11)</f>
        <v>0.024189814814814817</v>
      </c>
    </row>
    <row r="72" spans="1:42" ht="12.75">
      <c r="A72" s="227" t="s">
        <v>77</v>
      </c>
      <c r="B72" s="126">
        <v>146</v>
      </c>
      <c r="C72" s="123" t="str">
        <f>LOOKUP(B72,'Startovní listina'!$B$3:$B$302,'Startovní listina'!$C$3:$C$302)</f>
        <v>Pfoff Jan</v>
      </c>
      <c r="D72" s="123" t="str">
        <f>LOOKUP(B72,'Startovní listina'!$B$3:$B$302,'Startovní listina'!$D$3:$D$302)</f>
        <v>Kanoistika Poděbrady</v>
      </c>
      <c r="E72" s="124">
        <f>LOOKUP(B72,'Startovní listina'!$B$3:$B$302,'Startovní listina'!$E$3:$E$302)</f>
        <v>1980</v>
      </c>
      <c r="F72" s="128">
        <v>0.027037037037037037</v>
      </c>
      <c r="G72" s="132">
        <f t="shared" si="15"/>
        <v>51</v>
      </c>
      <c r="H72" s="132" t="str">
        <f t="shared" si="16"/>
        <v> </v>
      </c>
      <c r="I72" s="132" t="str">
        <f t="shared" si="17"/>
        <v> </v>
      </c>
      <c r="J72" s="132" t="str">
        <f t="shared" si="18"/>
        <v> </v>
      </c>
      <c r="K72" s="132" t="str">
        <f t="shared" si="19"/>
        <v> </v>
      </c>
      <c r="L72" s="132" t="str">
        <f t="shared" si="20"/>
        <v> </v>
      </c>
      <c r="M72" s="132" t="str">
        <f t="shared" si="21"/>
        <v> </v>
      </c>
      <c r="N72" s="132" t="str">
        <f t="shared" si="22"/>
        <v> </v>
      </c>
      <c r="O72" s="132">
        <f t="shared" si="23"/>
        <v>7</v>
      </c>
      <c r="P72" s="132" t="str">
        <f t="shared" si="24"/>
        <v> </v>
      </c>
      <c r="Q72" s="132" t="str">
        <f t="shared" si="25"/>
        <v> </v>
      </c>
      <c r="R72" s="220" t="str">
        <f t="shared" si="26"/>
        <v> </v>
      </c>
      <c r="S72" s="223">
        <f>(F$4/F72)*100</f>
        <v>79.40924657534248</v>
      </c>
      <c r="T72" s="104" t="s">
        <v>158</v>
      </c>
      <c r="U72" s="98" t="str">
        <f>LOOKUP(B72,'Startovní listina'!$B$3:$B$302,'Startovní listina'!$F$3:$F$302)</f>
        <v>A</v>
      </c>
      <c r="V72" s="98" t="str">
        <f>LOOKUP(B72,'Startovní listina'!$B$3:$B$302,'Startovní listina'!$N$3:$N$302)</f>
        <v>A</v>
      </c>
      <c r="W72" s="98" t="str">
        <f>LOOKUP(B72,'Startovní listina'!$B$3:$B$302,'Startovní listina'!$O$3:$O$302)</f>
        <v>N</v>
      </c>
      <c r="X72" s="98" t="str">
        <f>LOOKUP(B72,'Startovní listina'!$B$3:$B$302,'Startovní listina'!$T$3:$T$302)</f>
        <v>N</v>
      </c>
      <c r="Y72" s="98" t="str">
        <f>LOOKUP(B72,'Startovní listina'!$B$3:$B$302,'Startovní listina'!$U$3:$U$302)</f>
        <v>N</v>
      </c>
      <c r="Z72" t="s">
        <v>158</v>
      </c>
      <c r="AA72">
        <f>MAX(G$4:G71)+1</f>
        <v>51</v>
      </c>
      <c r="AB72">
        <f>MAX(H$4:H71)+1</f>
        <v>12</v>
      </c>
      <c r="AC72">
        <f>MAX(I$4:I71)+1</f>
        <v>5</v>
      </c>
      <c r="AD72">
        <f>MAX(J$4:J71)+1</f>
        <v>1</v>
      </c>
      <c r="AE72">
        <f>MAX(K$4:K71)+1</f>
        <v>1</v>
      </c>
      <c r="AF72">
        <f>MAX(L$4:L71)+1</f>
        <v>4</v>
      </c>
      <c r="AG72">
        <f>MAX(M$4:M71)+1</f>
        <v>1</v>
      </c>
      <c r="AH72">
        <f>MAX(N$4:N71)+1</f>
        <v>1</v>
      </c>
      <c r="AI72">
        <f>MAX(O$4:O71)+1</f>
        <v>7</v>
      </c>
      <c r="AJ72">
        <f>MAX(P$4:P71)+1</f>
        <v>1</v>
      </c>
      <c r="AK72">
        <f>MAX(Q$4:Q71)+1</f>
        <v>2</v>
      </c>
      <c r="AL72" t="e">
        <f>MAX(#REF!)+1</f>
        <v>#REF!</v>
      </c>
      <c r="AN72" s="105">
        <f>LOOKUP(U72,TR!$A$4:$A$11,TR!$B$4:$B$11)</f>
        <v>0.020439814814814817</v>
      </c>
      <c r="AP72" s="154"/>
    </row>
    <row r="73" spans="1:42" ht="12.75">
      <c r="A73" s="227" t="s">
        <v>78</v>
      </c>
      <c r="B73" s="126">
        <v>139</v>
      </c>
      <c r="C73" s="123" t="str">
        <f>LOOKUP(B73,'Startovní listina'!$B$3:$B$302,'Startovní listina'!$C$3:$C$302)</f>
        <v>Pekař Petr </v>
      </c>
      <c r="D73" s="123" t="str">
        <f>LOOKUP(B73,'Startovní listina'!$B$3:$B$302,'Startovní listina'!$D$3:$D$302)</f>
        <v>SK Květnice</v>
      </c>
      <c r="E73" s="124">
        <f>LOOKUP(B73,'Startovní listina'!$B$3:$B$302,'Startovní listina'!$E$3:$E$302)</f>
        <v>1963</v>
      </c>
      <c r="F73" s="128">
        <v>0.02704861111111111</v>
      </c>
      <c r="G73" s="132" t="str">
        <f t="shared" si="15"/>
        <v> </v>
      </c>
      <c r="H73" s="132">
        <f t="shared" si="16"/>
        <v>12</v>
      </c>
      <c r="I73" s="132" t="str">
        <f t="shared" si="17"/>
        <v> </v>
      </c>
      <c r="J73" s="132" t="str">
        <f t="shared" si="18"/>
        <v> </v>
      </c>
      <c r="K73" s="132" t="str">
        <f t="shared" si="19"/>
        <v> </v>
      </c>
      <c r="L73" s="132" t="str">
        <f t="shared" si="20"/>
        <v> </v>
      </c>
      <c r="M73" s="132" t="str">
        <f t="shared" si="21"/>
        <v> </v>
      </c>
      <c r="N73" s="132" t="str">
        <f t="shared" si="22"/>
        <v> </v>
      </c>
      <c r="O73" s="132" t="str">
        <f t="shared" si="23"/>
        <v> </v>
      </c>
      <c r="P73" s="132" t="str">
        <f t="shared" si="24"/>
        <v> </v>
      </c>
      <c r="Q73" s="132" t="str">
        <f t="shared" si="25"/>
        <v> </v>
      </c>
      <c r="R73" s="220" t="str">
        <f t="shared" si="26"/>
        <v> </v>
      </c>
      <c r="S73" s="223">
        <f>(F$4/F73)*100</f>
        <v>79.37526743688491</v>
      </c>
      <c r="T73" s="104" t="s">
        <v>158</v>
      </c>
      <c r="U73" s="98" t="str">
        <f>LOOKUP(B73,'Startovní listina'!$B$3:$B$302,'Startovní listina'!$F$3:$F$302)</f>
        <v>B</v>
      </c>
      <c r="V73" s="98" t="str">
        <f>LOOKUP(B73,'Startovní listina'!$B$3:$B$302,'Startovní listina'!$N$3:$N$302)</f>
        <v>N</v>
      </c>
      <c r="W73" s="98" t="str">
        <f>LOOKUP(B73,'Startovní listina'!$B$3:$B$302,'Startovní listina'!$O$3:$O$302)</f>
        <v>N</v>
      </c>
      <c r="X73" s="98" t="str">
        <f>LOOKUP(B73,'Startovní listina'!$B$3:$B$302,'Startovní listina'!$T$3:$T$302)</f>
        <v>N</v>
      </c>
      <c r="Y73" s="98" t="str">
        <f>LOOKUP(B73,'Startovní listina'!$B$3:$B$302,'Startovní listina'!$U$3:$U$302)</f>
        <v>N</v>
      </c>
      <c r="Z73" t="s">
        <v>158</v>
      </c>
      <c r="AA73">
        <f>MAX(G$4:G72)+1</f>
        <v>52</v>
      </c>
      <c r="AB73">
        <f>MAX(H$4:H72)+1</f>
        <v>12</v>
      </c>
      <c r="AC73">
        <f>MAX(I$4:I72)+1</f>
        <v>5</v>
      </c>
      <c r="AD73">
        <f>MAX(J$4:J72)+1</f>
        <v>1</v>
      </c>
      <c r="AE73">
        <f>MAX(K$4:K72)+1</f>
        <v>1</v>
      </c>
      <c r="AF73">
        <f>MAX(L$4:L72)+1</f>
        <v>4</v>
      </c>
      <c r="AG73">
        <f>MAX(M$4:M72)+1</f>
        <v>1</v>
      </c>
      <c r="AH73">
        <f>MAX(N$4:N72)+1</f>
        <v>1</v>
      </c>
      <c r="AI73">
        <f>MAX(O$4:O72)+1</f>
        <v>8</v>
      </c>
      <c r="AJ73">
        <f>MAX(P$4:P72)+1</f>
        <v>1</v>
      </c>
      <c r="AK73">
        <f>MAX(Q$4:Q72)+1</f>
        <v>2</v>
      </c>
      <c r="AL73" t="e">
        <f>MAX(#REF!)+1</f>
        <v>#REF!</v>
      </c>
      <c r="AN73" s="105">
        <f>LOOKUP(U73,TR!$A$4:$A$11,TR!$B$4:$B$11)</f>
        <v>0.021863425925925925</v>
      </c>
      <c r="AP73" s="154"/>
    </row>
    <row r="74" spans="1:42" ht="12.75">
      <c r="A74" s="227" t="s">
        <v>79</v>
      </c>
      <c r="B74" s="126">
        <v>32</v>
      </c>
      <c r="C74" s="123" t="str">
        <f>LOOKUP(B74,'Startovní listina'!$B$3:$B$302,'Startovní listina'!$C$3:$C$302)</f>
        <v>Sládeček Jakub</v>
      </c>
      <c r="D74" s="123" t="str">
        <f>LOOKUP(B74,'Startovní listina'!$B$3:$B$302,'Startovní listina'!$D$3:$D$302)</f>
        <v>Praha 6</v>
      </c>
      <c r="E74" s="124">
        <f>LOOKUP(B74,'Startovní listina'!$B$3:$B$302,'Startovní listina'!$E$3:$E$302)</f>
        <v>1974</v>
      </c>
      <c r="F74" s="128">
        <v>0.027083333333333334</v>
      </c>
      <c r="G74" s="132">
        <f t="shared" si="15"/>
        <v>52</v>
      </c>
      <c r="H74" s="132" t="str">
        <f t="shared" si="16"/>
        <v> </v>
      </c>
      <c r="I74" s="132" t="str">
        <f t="shared" si="17"/>
        <v> </v>
      </c>
      <c r="J74" s="132" t="str">
        <f t="shared" si="18"/>
        <v> </v>
      </c>
      <c r="K74" s="132" t="str">
        <f t="shared" si="19"/>
        <v> </v>
      </c>
      <c r="L74" s="132" t="str">
        <f t="shared" si="20"/>
        <v> </v>
      </c>
      <c r="M74" s="132" t="str">
        <f t="shared" si="21"/>
        <v> </v>
      </c>
      <c r="N74" s="132" t="str">
        <f t="shared" si="22"/>
        <v> </v>
      </c>
      <c r="O74" s="132" t="str">
        <f t="shared" si="23"/>
        <v> </v>
      </c>
      <c r="P74" s="132" t="str">
        <f t="shared" si="24"/>
        <v> </v>
      </c>
      <c r="Q74" s="132" t="str">
        <f t="shared" si="25"/>
        <v> </v>
      </c>
      <c r="R74" s="220" t="str">
        <f t="shared" si="26"/>
        <v> </v>
      </c>
      <c r="S74" s="223">
        <f>(F$4/F74)*100</f>
        <v>79.27350427350429</v>
      </c>
      <c r="T74" s="104" t="s">
        <v>158</v>
      </c>
      <c r="U74" s="98" t="str">
        <f>LOOKUP(B74,'Startovní listina'!$B$3:$B$302,'Startovní listina'!$F$3:$F$302)</f>
        <v>A</v>
      </c>
      <c r="V74" s="98" t="str">
        <f>LOOKUP(B74,'Startovní listina'!$B$3:$B$302,'Startovní listina'!$N$3:$N$302)</f>
        <v>N</v>
      </c>
      <c r="W74" s="98" t="str">
        <f>LOOKUP(B74,'Startovní listina'!$B$3:$B$302,'Startovní listina'!$O$3:$O$302)</f>
        <v>N</v>
      </c>
      <c r="X74" s="98" t="str">
        <f>LOOKUP(B74,'Startovní listina'!$B$3:$B$302,'Startovní listina'!$T$3:$T$302)</f>
        <v>N</v>
      </c>
      <c r="Y74" s="98" t="str">
        <f>LOOKUP(B74,'Startovní listina'!$B$3:$B$302,'Startovní listina'!$U$3:$U$302)</f>
        <v>N</v>
      </c>
      <c r="Z74" t="s">
        <v>158</v>
      </c>
      <c r="AA74">
        <f>MAX(G$4:G73)+1</f>
        <v>52</v>
      </c>
      <c r="AB74">
        <f>MAX(H$4:H73)+1</f>
        <v>13</v>
      </c>
      <c r="AC74">
        <f>MAX(I$4:I73)+1</f>
        <v>5</v>
      </c>
      <c r="AD74">
        <f>MAX(J$4:J73)+1</f>
        <v>1</v>
      </c>
      <c r="AE74">
        <f>MAX(K$4:K73)+1</f>
        <v>1</v>
      </c>
      <c r="AF74">
        <f>MAX(L$4:L73)+1</f>
        <v>4</v>
      </c>
      <c r="AG74">
        <f>MAX(M$4:M73)+1</f>
        <v>1</v>
      </c>
      <c r="AH74">
        <f>MAX(N$4:N73)+1</f>
        <v>1</v>
      </c>
      <c r="AI74">
        <f>MAX(O$4:O73)+1</f>
        <v>8</v>
      </c>
      <c r="AJ74">
        <f>MAX(P$4:P73)+1</f>
        <v>1</v>
      </c>
      <c r="AK74">
        <f>MAX(Q$4:Q73)+1</f>
        <v>2</v>
      </c>
      <c r="AL74" t="e">
        <f>MAX(#REF!)+1</f>
        <v>#REF!</v>
      </c>
      <c r="AN74" s="105">
        <f>LOOKUP(U74,TR!$A$4:$A$11,TR!$B$4:$B$11)</f>
        <v>0.020439814814814817</v>
      </c>
      <c r="AP74" s="154"/>
    </row>
    <row r="75" spans="1:40" ht="12.75">
      <c r="A75" s="227" t="s">
        <v>80</v>
      </c>
      <c r="B75" s="126">
        <v>339</v>
      </c>
      <c r="C75" s="123" t="str">
        <f>LOOKUP(B75,'Startovní listina'!$B$3:$B$302,'Startovní listina'!$C$3:$C$302)</f>
        <v>Šibravová Lenka</v>
      </c>
      <c r="D75" s="123" t="str">
        <f>LOOKUP(B75,'Startovní listina'!$B$3:$B$302,'Startovní listina'!$D$3:$D$302)</f>
        <v>Olymp Praha</v>
      </c>
      <c r="E75" s="124">
        <f>LOOKUP(B75,'Startovní listina'!$B$3:$B$302,'Startovní listina'!$E$3:$E$302)</f>
        <v>1982</v>
      </c>
      <c r="F75" s="128">
        <v>0.02710648148148148</v>
      </c>
      <c r="G75" s="132" t="str">
        <f t="shared" si="15"/>
        <v> </v>
      </c>
      <c r="H75" s="132" t="str">
        <f t="shared" si="16"/>
        <v> </v>
      </c>
      <c r="I75" s="132" t="str">
        <f t="shared" si="17"/>
        <v> </v>
      </c>
      <c r="J75" s="132" t="str">
        <f t="shared" si="18"/>
        <v> </v>
      </c>
      <c r="K75" s="132" t="str">
        <f t="shared" si="19"/>
        <v> </v>
      </c>
      <c r="L75" s="132">
        <f t="shared" si="20"/>
        <v>4</v>
      </c>
      <c r="M75" s="132" t="str">
        <f t="shared" si="21"/>
        <v> </v>
      </c>
      <c r="N75" s="132" t="str">
        <f t="shared" si="22"/>
        <v> </v>
      </c>
      <c r="O75" s="132" t="str">
        <f t="shared" si="23"/>
        <v> </v>
      </c>
      <c r="P75" s="132" t="str">
        <f t="shared" si="24"/>
        <v> </v>
      </c>
      <c r="Q75" s="132" t="str">
        <f t="shared" si="25"/>
        <v> </v>
      </c>
      <c r="R75" s="220" t="str">
        <f t="shared" si="26"/>
        <v> </v>
      </c>
      <c r="S75" s="223">
        <f>(F$55/F75)*100</f>
        <v>96.54141759180186</v>
      </c>
      <c r="T75" s="104" t="s">
        <v>158</v>
      </c>
      <c r="U75" s="98" t="str">
        <f>LOOKUP(B75,'Startovní listina'!$B$3:$B$302,'Startovní listina'!$F$3:$F$302)</f>
        <v>F</v>
      </c>
      <c r="V75" s="98" t="str">
        <f>LOOKUP(B75,'Startovní listina'!$B$3:$B$302,'Startovní listina'!$N$3:$N$302)</f>
        <v>N</v>
      </c>
      <c r="W75" s="98" t="str">
        <f>LOOKUP(B75,'Startovní listina'!$B$3:$B$302,'Startovní listina'!$O$3:$O$302)</f>
        <v>N</v>
      </c>
      <c r="X75" s="98" t="str">
        <f>LOOKUP(B75,'Startovní listina'!$B$3:$B$302,'Startovní listina'!$T$3:$T$302)</f>
        <v>N</v>
      </c>
      <c r="Y75" s="98" t="str">
        <f>LOOKUP(B75,'Startovní listina'!$B$3:$B$302,'Startovní listina'!$U$3:$U$302)</f>
        <v>N</v>
      </c>
      <c r="Z75" t="s">
        <v>158</v>
      </c>
      <c r="AA75">
        <f>MAX(G$4:G74)+1</f>
        <v>53</v>
      </c>
      <c r="AB75">
        <f>MAX(H$4:H74)+1</f>
        <v>13</v>
      </c>
      <c r="AC75">
        <f>MAX(I$4:I74)+1</f>
        <v>5</v>
      </c>
      <c r="AD75">
        <f>MAX(J$4:J74)+1</f>
        <v>1</v>
      </c>
      <c r="AE75">
        <f>MAX(K$4:K74)+1</f>
        <v>1</v>
      </c>
      <c r="AF75">
        <f>MAX(L$4:L74)+1</f>
        <v>4</v>
      </c>
      <c r="AG75">
        <f>MAX(M$4:M74)+1</f>
        <v>1</v>
      </c>
      <c r="AH75">
        <f>MAX(N$4:N74)+1</f>
        <v>1</v>
      </c>
      <c r="AI75">
        <f>MAX(O$4:O74)+1</f>
        <v>8</v>
      </c>
      <c r="AJ75">
        <f>MAX(P$4:P74)+1</f>
        <v>1</v>
      </c>
      <c r="AK75">
        <f>MAX(Q$4:Q74)+1</f>
        <v>2</v>
      </c>
      <c r="AL75" t="e">
        <f>MAX(#REF!)+1</f>
        <v>#REF!</v>
      </c>
      <c r="AN75" s="105">
        <f>LOOKUP(U75,TR!$A$4:$A$11,TR!$B$4:$B$11)</f>
        <v>0.024189814814814817</v>
      </c>
    </row>
    <row r="76" spans="1:42" ht="12.75">
      <c r="A76" s="227" t="s">
        <v>81</v>
      </c>
      <c r="B76" s="126">
        <v>34</v>
      </c>
      <c r="C76" s="123" t="str">
        <f>LOOKUP(B76,'Startovní listina'!$B$3:$B$302,'Startovní listina'!$C$3:$C$302)</f>
        <v>Barbier Frederic</v>
      </c>
      <c r="D76" s="123" t="str">
        <f>LOOKUP(B76,'Startovní listina'!$B$3:$B$302,'Startovní listina'!$D$3:$D$302)</f>
        <v>Praha 5 - Smíchov</v>
      </c>
      <c r="E76" s="124">
        <f>LOOKUP(B76,'Startovní listina'!$B$3:$B$302,'Startovní listina'!$E$3:$E$302)</f>
        <v>1976</v>
      </c>
      <c r="F76" s="128">
        <v>0.02711805555555555</v>
      </c>
      <c r="G76" s="132">
        <f t="shared" si="15"/>
        <v>53</v>
      </c>
      <c r="H76" s="132" t="str">
        <f t="shared" si="16"/>
        <v> </v>
      </c>
      <c r="I76" s="132" t="str">
        <f t="shared" si="17"/>
        <v> </v>
      </c>
      <c r="J76" s="132" t="str">
        <f t="shared" si="18"/>
        <v> </v>
      </c>
      <c r="K76" s="132" t="str">
        <f t="shared" si="19"/>
        <v> </v>
      </c>
      <c r="L76" s="132" t="str">
        <f t="shared" si="20"/>
        <v> </v>
      </c>
      <c r="M76" s="132" t="str">
        <f t="shared" si="21"/>
        <v> </v>
      </c>
      <c r="N76" s="132" t="str">
        <f t="shared" si="22"/>
        <v> </v>
      </c>
      <c r="O76" s="132" t="str">
        <f t="shared" si="23"/>
        <v> </v>
      </c>
      <c r="P76" s="132" t="str">
        <f t="shared" si="24"/>
        <v> </v>
      </c>
      <c r="Q76" s="132" t="str">
        <f t="shared" si="25"/>
        <v> </v>
      </c>
      <c r="R76" s="220" t="str">
        <f t="shared" si="26"/>
        <v> </v>
      </c>
      <c r="S76" s="223">
        <f aca="true" t="shared" si="27" ref="S76:S88">(F$4/F76)*100</f>
        <v>79.17200170721298</v>
      </c>
      <c r="T76" s="104" t="s">
        <v>158</v>
      </c>
      <c r="U76" s="98" t="str">
        <f>LOOKUP(B76,'Startovní listina'!$B$3:$B$302,'Startovní listina'!$F$3:$F$302)</f>
        <v>A</v>
      </c>
      <c r="V76" s="98" t="str">
        <f>LOOKUP(B76,'Startovní listina'!$B$3:$B$302,'Startovní listina'!$N$3:$N$302)</f>
        <v>N</v>
      </c>
      <c r="W76" s="98" t="str">
        <f>LOOKUP(B76,'Startovní listina'!$B$3:$B$302,'Startovní listina'!$O$3:$O$302)</f>
        <v>N</v>
      </c>
      <c r="X76" s="98" t="str">
        <f>LOOKUP(B76,'Startovní listina'!$B$3:$B$302,'Startovní listina'!$T$3:$T$302)</f>
        <v>N</v>
      </c>
      <c r="Y76" s="98" t="str">
        <f>LOOKUP(B76,'Startovní listina'!$B$3:$B$302,'Startovní listina'!$U$3:$U$302)</f>
        <v>N</v>
      </c>
      <c r="Z76" t="s">
        <v>158</v>
      </c>
      <c r="AA76">
        <f>MAX(G$4:G75)+1</f>
        <v>53</v>
      </c>
      <c r="AB76">
        <f>MAX(H$4:H75)+1</f>
        <v>13</v>
      </c>
      <c r="AC76">
        <f>MAX(I$4:I75)+1</f>
        <v>5</v>
      </c>
      <c r="AD76">
        <f>MAX(J$4:J75)+1</f>
        <v>1</v>
      </c>
      <c r="AE76">
        <f>MAX(K$4:K75)+1</f>
        <v>1</v>
      </c>
      <c r="AF76">
        <f>MAX(L$4:L75)+1</f>
        <v>5</v>
      </c>
      <c r="AG76">
        <f>MAX(M$4:M75)+1</f>
        <v>1</v>
      </c>
      <c r="AH76">
        <f>MAX(N$4:N75)+1</f>
        <v>1</v>
      </c>
      <c r="AI76">
        <f>MAX(O$4:O75)+1</f>
        <v>8</v>
      </c>
      <c r="AJ76">
        <f>MAX(P$4:P75)+1</f>
        <v>1</v>
      </c>
      <c r="AK76">
        <f>MAX(Q$4:Q75)+1</f>
        <v>2</v>
      </c>
      <c r="AL76" t="e">
        <f>MAX(#REF!)+1</f>
        <v>#REF!</v>
      </c>
      <c r="AN76" s="105">
        <f>LOOKUP(U76,TR!$A$4:$A$11,TR!$B$4:$B$11)</f>
        <v>0.020439814814814817</v>
      </c>
      <c r="AP76" s="154"/>
    </row>
    <row r="77" spans="1:42" ht="12.75">
      <c r="A77" s="227" t="s">
        <v>82</v>
      </c>
      <c r="B77" s="126">
        <v>84</v>
      </c>
      <c r="C77" s="123" t="str">
        <f>LOOKUP(B77,'Startovní listina'!$B$3:$B$302,'Startovní listina'!$C$3:$C$302)</f>
        <v>Firych Zdeněk</v>
      </c>
      <c r="D77" s="123" t="str">
        <f>LOOKUP(B77,'Startovní listina'!$B$3:$B$302,'Startovní listina'!$D$3:$D$302)</f>
        <v>TURBO Chotěboř</v>
      </c>
      <c r="E77" s="124">
        <f>LOOKUP(B77,'Startovní listina'!$B$3:$B$302,'Startovní listina'!$E$3:$E$302)</f>
        <v>1977</v>
      </c>
      <c r="F77" s="128">
        <v>0.02715277777777778</v>
      </c>
      <c r="G77" s="132">
        <f t="shared" si="15"/>
        <v>54</v>
      </c>
      <c r="H77" s="132" t="str">
        <f t="shared" si="16"/>
        <v> </v>
      </c>
      <c r="I77" s="132" t="str">
        <f t="shared" si="17"/>
        <v> </v>
      </c>
      <c r="J77" s="132" t="str">
        <f t="shared" si="18"/>
        <v> </v>
      </c>
      <c r="K77" s="132" t="str">
        <f t="shared" si="19"/>
        <v> </v>
      </c>
      <c r="L77" s="132" t="str">
        <f t="shared" si="20"/>
        <v> </v>
      </c>
      <c r="M77" s="132" t="str">
        <f t="shared" si="21"/>
        <v> </v>
      </c>
      <c r="N77" s="132" t="str">
        <f t="shared" si="22"/>
        <v> </v>
      </c>
      <c r="O77" s="132" t="str">
        <f t="shared" si="23"/>
        <v> </v>
      </c>
      <c r="P77" s="132" t="str">
        <f t="shared" si="24"/>
        <v> </v>
      </c>
      <c r="Q77" s="132" t="str">
        <f t="shared" si="25"/>
        <v> </v>
      </c>
      <c r="R77" s="220" t="str">
        <f t="shared" si="26"/>
        <v> </v>
      </c>
      <c r="S77" s="223">
        <f t="shared" si="27"/>
        <v>79.07075873827793</v>
      </c>
      <c r="T77" s="104" t="s">
        <v>158</v>
      </c>
      <c r="U77" s="98" t="str">
        <f>LOOKUP(B77,'Startovní listina'!$B$3:$B$302,'Startovní listina'!$F$3:$F$302)</f>
        <v>A</v>
      </c>
      <c r="V77" s="98" t="str">
        <f>LOOKUP(B77,'Startovní listina'!$B$3:$B$302,'Startovní listina'!$N$3:$N$302)</f>
        <v>N</v>
      </c>
      <c r="W77" s="98" t="str">
        <f>LOOKUP(B77,'Startovní listina'!$B$3:$B$302,'Startovní listina'!$O$3:$O$302)</f>
        <v>N</v>
      </c>
      <c r="X77" s="98" t="str">
        <f>LOOKUP(B77,'Startovní listina'!$B$3:$B$302,'Startovní listina'!$T$3:$T$302)</f>
        <v>N</v>
      </c>
      <c r="Y77" s="98" t="str">
        <f>LOOKUP(B77,'Startovní listina'!$B$3:$B$302,'Startovní listina'!$U$3:$U$302)</f>
        <v>N</v>
      </c>
      <c r="Z77" t="s">
        <v>158</v>
      </c>
      <c r="AA77">
        <f>MAX(G$4:G76)+1</f>
        <v>54</v>
      </c>
      <c r="AB77">
        <f>MAX(H$4:H76)+1</f>
        <v>13</v>
      </c>
      <c r="AC77">
        <f>MAX(I$4:I76)+1</f>
        <v>5</v>
      </c>
      <c r="AD77">
        <f>MAX(J$4:J76)+1</f>
        <v>1</v>
      </c>
      <c r="AE77">
        <f>MAX(K$4:K76)+1</f>
        <v>1</v>
      </c>
      <c r="AF77">
        <f>MAX(L$4:L76)+1</f>
        <v>5</v>
      </c>
      <c r="AG77">
        <f>MAX(M$4:M76)+1</f>
        <v>1</v>
      </c>
      <c r="AH77">
        <f>MAX(N$4:N76)+1</f>
        <v>1</v>
      </c>
      <c r="AI77">
        <f>MAX(O$4:O76)+1</f>
        <v>8</v>
      </c>
      <c r="AJ77">
        <f>MAX(P$4:P76)+1</f>
        <v>1</v>
      </c>
      <c r="AK77">
        <f>MAX(Q$4:Q76)+1</f>
        <v>2</v>
      </c>
      <c r="AL77" t="e">
        <f>MAX(#REF!)+1</f>
        <v>#REF!</v>
      </c>
      <c r="AN77" s="105">
        <f>LOOKUP(U77,TR!$A$4:$A$11,TR!$B$4:$B$11)</f>
        <v>0.020439814814814817</v>
      </c>
      <c r="AP77" s="154"/>
    </row>
    <row r="78" spans="1:42" ht="12.75">
      <c r="A78" s="227" t="s">
        <v>83</v>
      </c>
      <c r="B78" s="126">
        <v>65</v>
      </c>
      <c r="C78" s="123" t="str">
        <f>LOOKUP(B78,'Startovní listina'!$B$3:$B$302,'Startovní listina'!$C$3:$C$302)</f>
        <v>Fencl Petr</v>
      </c>
      <c r="D78" s="123" t="str">
        <f>LOOKUP(B78,'Startovní listina'!$B$3:$B$302,'Startovní listina'!$D$3:$D$302)</f>
        <v>OK Loko Pardubice</v>
      </c>
      <c r="E78" s="124">
        <f>LOOKUP(B78,'Startovní listina'!$B$3:$B$302,'Startovní listina'!$E$3:$E$302)</f>
        <v>1969</v>
      </c>
      <c r="F78" s="128">
        <v>0.027175925925925926</v>
      </c>
      <c r="G78" s="132">
        <f t="shared" si="15"/>
        <v>55</v>
      </c>
      <c r="H78" s="132" t="str">
        <f t="shared" si="16"/>
        <v> </v>
      </c>
      <c r="I78" s="132" t="str">
        <f t="shared" si="17"/>
        <v> </v>
      </c>
      <c r="J78" s="132" t="str">
        <f t="shared" si="18"/>
        <v> </v>
      </c>
      <c r="K78" s="132" t="str">
        <f t="shared" si="19"/>
        <v> </v>
      </c>
      <c r="L78" s="132" t="str">
        <f t="shared" si="20"/>
        <v> </v>
      </c>
      <c r="M78" s="132" t="str">
        <f t="shared" si="21"/>
        <v> </v>
      </c>
      <c r="N78" s="132" t="str">
        <f t="shared" si="22"/>
        <v> </v>
      </c>
      <c r="O78" s="132" t="str">
        <f t="shared" si="23"/>
        <v> </v>
      </c>
      <c r="P78" s="132" t="str">
        <f t="shared" si="24"/>
        <v> </v>
      </c>
      <c r="Q78" s="132" t="str">
        <f t="shared" si="25"/>
        <v> </v>
      </c>
      <c r="R78" s="220" t="str">
        <f t="shared" si="26"/>
        <v> </v>
      </c>
      <c r="S78" s="223">
        <f t="shared" si="27"/>
        <v>79.00340715502556</v>
      </c>
      <c r="T78" s="104" t="s">
        <v>158</v>
      </c>
      <c r="U78" s="98" t="str">
        <f>LOOKUP(B78,'Startovní listina'!$B$3:$B$302,'Startovní listina'!$F$3:$F$302)</f>
        <v>A</v>
      </c>
      <c r="V78" s="98" t="str">
        <f>LOOKUP(B78,'Startovní listina'!$B$3:$B$302,'Startovní listina'!$N$3:$N$302)</f>
        <v>N</v>
      </c>
      <c r="W78" s="98" t="str">
        <f>LOOKUP(B78,'Startovní listina'!$B$3:$B$302,'Startovní listina'!$O$3:$O$302)</f>
        <v>N</v>
      </c>
      <c r="X78" s="98" t="str">
        <f>LOOKUP(B78,'Startovní listina'!$B$3:$B$302,'Startovní listina'!$T$3:$T$302)</f>
        <v>N</v>
      </c>
      <c r="Y78" s="98" t="str">
        <f>LOOKUP(B78,'Startovní listina'!$B$3:$B$302,'Startovní listina'!$U$3:$U$302)</f>
        <v>N</v>
      </c>
      <c r="Z78" t="s">
        <v>158</v>
      </c>
      <c r="AA78">
        <f>MAX(G$4:G77)+1</f>
        <v>55</v>
      </c>
      <c r="AB78">
        <f>MAX(H$4:H77)+1</f>
        <v>13</v>
      </c>
      <c r="AC78">
        <f>MAX(I$4:I77)+1</f>
        <v>5</v>
      </c>
      <c r="AD78">
        <f>MAX(J$4:J77)+1</f>
        <v>1</v>
      </c>
      <c r="AE78">
        <f>MAX(K$4:K77)+1</f>
        <v>1</v>
      </c>
      <c r="AF78">
        <f>MAX(L$4:L77)+1</f>
        <v>5</v>
      </c>
      <c r="AG78">
        <f>MAX(M$4:M77)+1</f>
        <v>1</v>
      </c>
      <c r="AH78">
        <f>MAX(N$4:N77)+1</f>
        <v>1</v>
      </c>
      <c r="AI78">
        <f>MAX(O$4:O77)+1</f>
        <v>8</v>
      </c>
      <c r="AJ78">
        <f>MAX(P$4:P77)+1</f>
        <v>1</v>
      </c>
      <c r="AK78">
        <f>MAX(Q$4:Q77)+1</f>
        <v>2</v>
      </c>
      <c r="AL78" t="e">
        <f>MAX(#REF!)+1</f>
        <v>#REF!</v>
      </c>
      <c r="AN78" s="105">
        <f>LOOKUP(U78,TR!$A$4:$A$11,TR!$B$4:$B$11)</f>
        <v>0.020439814814814817</v>
      </c>
      <c r="AP78" s="154"/>
    </row>
    <row r="79" spans="1:42" ht="12.75">
      <c r="A79" s="227" t="s">
        <v>84</v>
      </c>
      <c r="B79" s="126">
        <v>9</v>
      </c>
      <c r="C79" s="123" t="str">
        <f>LOOKUP(B79,'Startovní listina'!$B$3:$B$302,'Startovní listina'!$C$3:$C$302)</f>
        <v>Singr Martin</v>
      </c>
      <c r="D79" s="123" t="str">
        <f>LOOKUP(B79,'Startovní listina'!$B$3:$B$302,'Startovní listina'!$D$3:$D$302)</f>
        <v>PIM RC Praha</v>
      </c>
      <c r="E79" s="124">
        <f>LOOKUP(B79,'Startovní listina'!$B$3:$B$302,'Startovní listina'!$E$3:$E$302)</f>
        <v>1987</v>
      </c>
      <c r="F79" s="128">
        <v>0.0271875</v>
      </c>
      <c r="G79" s="132">
        <f t="shared" si="15"/>
        <v>56</v>
      </c>
      <c r="H79" s="132" t="str">
        <f t="shared" si="16"/>
        <v> </v>
      </c>
      <c r="I79" s="132" t="str">
        <f t="shared" si="17"/>
        <v> </v>
      </c>
      <c r="J79" s="132" t="str">
        <f t="shared" si="18"/>
        <v> </v>
      </c>
      <c r="K79" s="132" t="str">
        <f t="shared" si="19"/>
        <v> </v>
      </c>
      <c r="L79" s="132" t="str">
        <f t="shared" si="20"/>
        <v> </v>
      </c>
      <c r="M79" s="132" t="str">
        <f t="shared" si="21"/>
        <v> </v>
      </c>
      <c r="N79" s="132" t="str">
        <f t="shared" si="22"/>
        <v> </v>
      </c>
      <c r="O79" s="132" t="str">
        <f t="shared" si="23"/>
        <v> </v>
      </c>
      <c r="P79" s="132" t="str">
        <f t="shared" si="24"/>
        <v> </v>
      </c>
      <c r="Q79" s="132" t="str">
        <f t="shared" si="25"/>
        <v> </v>
      </c>
      <c r="R79" s="220" t="str">
        <f t="shared" si="26"/>
        <v> </v>
      </c>
      <c r="S79" s="223">
        <f t="shared" si="27"/>
        <v>78.96977437207323</v>
      </c>
      <c r="T79" s="104" t="s">
        <v>158</v>
      </c>
      <c r="U79" s="98" t="str">
        <f>LOOKUP(B79,'Startovní listina'!$B$3:$B$302,'Startovní listina'!$F$3:$F$302)</f>
        <v>A</v>
      </c>
      <c r="V79" s="98" t="str">
        <f>LOOKUP(B79,'Startovní listina'!$B$3:$B$302,'Startovní listina'!$N$3:$N$302)</f>
        <v>N</v>
      </c>
      <c r="W79" s="98" t="str">
        <f>LOOKUP(B79,'Startovní listina'!$B$3:$B$302,'Startovní listina'!$O$3:$O$302)</f>
        <v>N</v>
      </c>
      <c r="X79" s="98" t="str">
        <f>LOOKUP(B79,'Startovní listina'!$B$3:$B$302,'Startovní listina'!$T$3:$T$302)</f>
        <v>N</v>
      </c>
      <c r="Y79" s="98" t="str">
        <f>LOOKUP(B79,'Startovní listina'!$B$3:$B$302,'Startovní listina'!$U$3:$U$302)</f>
        <v>N</v>
      </c>
      <c r="Z79" t="s">
        <v>158</v>
      </c>
      <c r="AA79">
        <f>MAX(G$4:G78)+1</f>
        <v>56</v>
      </c>
      <c r="AB79">
        <f>MAX(H$4:H78)+1</f>
        <v>13</v>
      </c>
      <c r="AC79">
        <f>MAX(I$4:I78)+1</f>
        <v>5</v>
      </c>
      <c r="AD79">
        <f>MAX(J$4:J78)+1</f>
        <v>1</v>
      </c>
      <c r="AE79">
        <f>MAX(K$4:K78)+1</f>
        <v>1</v>
      </c>
      <c r="AF79">
        <f>MAX(L$4:L78)+1</f>
        <v>5</v>
      </c>
      <c r="AG79">
        <f>MAX(M$4:M78)+1</f>
        <v>1</v>
      </c>
      <c r="AH79">
        <f>MAX(N$4:N78)+1</f>
        <v>1</v>
      </c>
      <c r="AI79">
        <f>MAX(O$4:O78)+1</f>
        <v>8</v>
      </c>
      <c r="AJ79">
        <f>MAX(P$4:P78)+1</f>
        <v>1</v>
      </c>
      <c r="AK79">
        <f>MAX(Q$4:Q78)+1</f>
        <v>2</v>
      </c>
      <c r="AL79" t="e">
        <f>MAX(#REF!)+1</f>
        <v>#REF!</v>
      </c>
      <c r="AN79" s="105">
        <f>LOOKUP(U79,TR!$A$4:$A$11,TR!$B$4:$B$11)</f>
        <v>0.020439814814814817</v>
      </c>
      <c r="AP79" s="154"/>
    </row>
    <row r="80" spans="1:42" ht="12.75">
      <c r="A80" s="227" t="s">
        <v>85</v>
      </c>
      <c r="B80" s="126">
        <v>82</v>
      </c>
      <c r="C80" s="123" t="str">
        <f>LOOKUP(B80,'Startovní listina'!$B$3:$B$302,'Startovní listina'!$C$3:$C$302)</f>
        <v>Lipták Lukáš</v>
      </c>
      <c r="D80" s="123" t="str">
        <f>LOOKUP(B80,'Startovní listina'!$B$3:$B$302,'Startovní listina'!$D$3:$D$302)</f>
        <v>SKC Pečky</v>
      </c>
      <c r="E80" s="124">
        <f>LOOKUP(B80,'Startovní listina'!$B$3:$B$302,'Startovní listina'!$E$3:$E$302)</f>
        <v>1982</v>
      </c>
      <c r="F80" s="128">
        <v>0.027233796296296298</v>
      </c>
      <c r="G80" s="132">
        <f t="shared" si="15"/>
        <v>57</v>
      </c>
      <c r="H80" s="132" t="str">
        <f t="shared" si="16"/>
        <v> </v>
      </c>
      <c r="I80" s="132" t="str">
        <f t="shared" si="17"/>
        <v> </v>
      </c>
      <c r="J80" s="132" t="str">
        <f t="shared" si="18"/>
        <v> </v>
      </c>
      <c r="K80" s="132" t="str">
        <f t="shared" si="19"/>
        <v> </v>
      </c>
      <c r="L80" s="132" t="str">
        <f t="shared" si="20"/>
        <v> </v>
      </c>
      <c r="M80" s="132" t="str">
        <f t="shared" si="21"/>
        <v> </v>
      </c>
      <c r="N80" s="132" t="str">
        <f t="shared" si="22"/>
        <v> </v>
      </c>
      <c r="O80" s="132">
        <f t="shared" si="23"/>
        <v>8</v>
      </c>
      <c r="P80" s="132" t="str">
        <f t="shared" si="24"/>
        <v> </v>
      </c>
      <c r="Q80" s="132" t="str">
        <f t="shared" si="25"/>
        <v> </v>
      </c>
      <c r="R80" s="220" t="str">
        <f t="shared" si="26"/>
        <v> </v>
      </c>
      <c r="S80" s="223">
        <f t="shared" si="27"/>
        <v>78.8355291117722</v>
      </c>
      <c r="T80" s="104" t="s">
        <v>158</v>
      </c>
      <c r="U80" s="98" t="str">
        <f>LOOKUP(B80,'Startovní listina'!$B$3:$B$302,'Startovní listina'!$F$3:$F$302)</f>
        <v>A</v>
      </c>
      <c r="V80" s="98" t="str">
        <f>LOOKUP(B80,'Startovní listina'!$B$3:$B$302,'Startovní listina'!$N$3:$N$302)</f>
        <v>A</v>
      </c>
      <c r="W80" s="98" t="str">
        <f>LOOKUP(B80,'Startovní listina'!$B$3:$B$302,'Startovní listina'!$O$3:$O$302)</f>
        <v>N</v>
      </c>
      <c r="X80" s="98" t="str">
        <f>LOOKUP(B80,'Startovní listina'!$B$3:$B$302,'Startovní listina'!$T$3:$T$302)</f>
        <v>N</v>
      </c>
      <c r="Y80" s="98" t="str">
        <f>LOOKUP(B80,'Startovní listina'!$B$3:$B$302,'Startovní listina'!$U$3:$U$302)</f>
        <v>N</v>
      </c>
      <c r="Z80" t="s">
        <v>158</v>
      </c>
      <c r="AA80">
        <f>MAX(G$4:G79)+1</f>
        <v>57</v>
      </c>
      <c r="AB80">
        <f>MAX(H$4:H79)+1</f>
        <v>13</v>
      </c>
      <c r="AC80">
        <f>MAX(I$4:I79)+1</f>
        <v>5</v>
      </c>
      <c r="AD80">
        <f>MAX(J$4:J79)+1</f>
        <v>1</v>
      </c>
      <c r="AE80">
        <f>MAX(K$4:K79)+1</f>
        <v>1</v>
      </c>
      <c r="AF80">
        <f>MAX(L$4:L79)+1</f>
        <v>5</v>
      </c>
      <c r="AG80">
        <f>MAX(M$4:M79)+1</f>
        <v>1</v>
      </c>
      <c r="AH80">
        <f>MAX(N$4:N79)+1</f>
        <v>1</v>
      </c>
      <c r="AI80">
        <f>MAX(O$4:O79)+1</f>
        <v>8</v>
      </c>
      <c r="AJ80">
        <f>MAX(P$4:P79)+1</f>
        <v>1</v>
      </c>
      <c r="AK80">
        <f>MAX(Q$4:Q79)+1</f>
        <v>2</v>
      </c>
      <c r="AL80" t="e">
        <f>MAX(#REF!)+1</f>
        <v>#REF!</v>
      </c>
      <c r="AN80" s="105">
        <f>LOOKUP(U80,TR!$A$4:$A$11,TR!$B$4:$B$11)</f>
        <v>0.020439814814814817</v>
      </c>
      <c r="AP80" s="154"/>
    </row>
    <row r="81" spans="1:42" ht="12.75">
      <c r="A81" s="227" t="s">
        <v>86</v>
      </c>
      <c r="B81" s="126">
        <v>44</v>
      </c>
      <c r="C81" s="123" t="str">
        <f>LOOKUP(B81,'Startovní listina'!$B$3:$B$302,'Startovní listina'!$C$3:$C$302)</f>
        <v>Uher Ondřej</v>
      </c>
      <c r="D81" s="123" t="str">
        <f>LOOKUP(B81,'Startovní listina'!$B$3:$B$302,'Startovní listina'!$D$3:$D$302)</f>
        <v>AC Praha 1890</v>
      </c>
      <c r="E81" s="124">
        <f>LOOKUP(B81,'Startovní listina'!$B$3:$B$302,'Startovní listina'!$E$3:$E$302)</f>
        <v>1979</v>
      </c>
      <c r="F81" s="128">
        <v>0.027233796296296298</v>
      </c>
      <c r="G81" s="132">
        <f t="shared" si="15"/>
        <v>58</v>
      </c>
      <c r="H81" s="132" t="str">
        <f t="shared" si="16"/>
        <v> </v>
      </c>
      <c r="I81" s="132" t="str">
        <f t="shared" si="17"/>
        <v> </v>
      </c>
      <c r="J81" s="132" t="str">
        <f t="shared" si="18"/>
        <v> </v>
      </c>
      <c r="K81" s="132" t="str">
        <f t="shared" si="19"/>
        <v> </v>
      </c>
      <c r="L81" s="132" t="str">
        <f t="shared" si="20"/>
        <v> </v>
      </c>
      <c r="M81" s="132" t="str">
        <f t="shared" si="21"/>
        <v> </v>
      </c>
      <c r="N81" s="132" t="str">
        <f t="shared" si="22"/>
        <v> </v>
      </c>
      <c r="O81" s="132" t="str">
        <f t="shared" si="23"/>
        <v> </v>
      </c>
      <c r="P81" s="132" t="str">
        <f t="shared" si="24"/>
        <v> </v>
      </c>
      <c r="Q81" s="132" t="str">
        <f t="shared" si="25"/>
        <v> </v>
      </c>
      <c r="R81" s="220" t="str">
        <f t="shared" si="26"/>
        <v> </v>
      </c>
      <c r="S81" s="223">
        <f t="shared" si="27"/>
        <v>78.8355291117722</v>
      </c>
      <c r="T81" s="104" t="s">
        <v>158</v>
      </c>
      <c r="U81" s="98" t="str">
        <f>LOOKUP(B81,'Startovní listina'!$B$3:$B$302,'Startovní listina'!$F$3:$F$302)</f>
        <v>A</v>
      </c>
      <c r="V81" s="98" t="str">
        <f>LOOKUP(B81,'Startovní listina'!$B$3:$B$302,'Startovní listina'!$N$3:$N$302)</f>
        <v>N</v>
      </c>
      <c r="W81" s="98" t="str">
        <f>LOOKUP(B81,'Startovní listina'!$B$3:$B$302,'Startovní listina'!$O$3:$O$302)</f>
        <v>N</v>
      </c>
      <c r="X81" s="98" t="str">
        <f>LOOKUP(B81,'Startovní listina'!$B$3:$B$302,'Startovní listina'!$T$3:$T$302)</f>
        <v>N</v>
      </c>
      <c r="Y81" s="98" t="str">
        <f>LOOKUP(B81,'Startovní listina'!$B$3:$B$302,'Startovní listina'!$U$3:$U$302)</f>
        <v>N</v>
      </c>
      <c r="Z81" t="s">
        <v>158</v>
      </c>
      <c r="AA81">
        <f>MAX(G$4:G80)+1</f>
        <v>58</v>
      </c>
      <c r="AB81">
        <f>MAX(H$4:H80)+1</f>
        <v>13</v>
      </c>
      <c r="AC81">
        <f>MAX(I$4:I80)+1</f>
        <v>5</v>
      </c>
      <c r="AD81">
        <f>MAX(J$4:J80)+1</f>
        <v>1</v>
      </c>
      <c r="AE81">
        <f>MAX(K$4:K80)+1</f>
        <v>1</v>
      </c>
      <c r="AF81">
        <f>MAX(L$4:L80)+1</f>
        <v>5</v>
      </c>
      <c r="AG81">
        <f>MAX(M$4:M80)+1</f>
        <v>1</v>
      </c>
      <c r="AH81">
        <f>MAX(N$4:N80)+1</f>
        <v>1</v>
      </c>
      <c r="AI81">
        <f>MAX(O$4:O80)+1</f>
        <v>9</v>
      </c>
      <c r="AJ81">
        <f>MAX(P$4:P80)+1</f>
        <v>1</v>
      </c>
      <c r="AK81">
        <f>MAX(Q$4:Q80)+1</f>
        <v>2</v>
      </c>
      <c r="AL81" t="e">
        <f>MAX(#REF!)+1</f>
        <v>#REF!</v>
      </c>
      <c r="AN81" s="105">
        <f>LOOKUP(U81,TR!$A$4:$A$11,TR!$B$4:$B$11)</f>
        <v>0.020439814814814817</v>
      </c>
      <c r="AP81" s="154"/>
    </row>
    <row r="82" spans="1:42" ht="12.75">
      <c r="A82" s="227" t="s">
        <v>87</v>
      </c>
      <c r="B82" s="126">
        <v>119</v>
      </c>
      <c r="C82" s="123" t="str">
        <f>LOOKUP(B82,'Startovní listina'!$B$3:$B$302,'Startovní listina'!$C$3:$C$302)</f>
        <v>Semrád Ladislav</v>
      </c>
      <c r="D82" s="123" t="str">
        <f>LOOKUP(B82,'Startovní listina'!$B$3:$B$302,'Startovní listina'!$D$3:$D$302)</f>
        <v>TJ Slavoj Čláslav</v>
      </c>
      <c r="E82" s="124">
        <f>LOOKUP(B82,'Startovní listina'!$B$3:$B$302,'Startovní listina'!$E$3:$E$302)</f>
        <v>1967</v>
      </c>
      <c r="F82" s="128">
        <v>0.027337962962962963</v>
      </c>
      <c r="G82" s="132" t="str">
        <f t="shared" si="15"/>
        <v> </v>
      </c>
      <c r="H82" s="132">
        <f t="shared" si="16"/>
        <v>13</v>
      </c>
      <c r="I82" s="132" t="str">
        <f t="shared" si="17"/>
        <v> </v>
      </c>
      <c r="J82" s="132" t="str">
        <f t="shared" si="18"/>
        <v> </v>
      </c>
      <c r="K82" s="132" t="str">
        <f t="shared" si="19"/>
        <v> </v>
      </c>
      <c r="L82" s="132" t="str">
        <f t="shared" si="20"/>
        <v> </v>
      </c>
      <c r="M82" s="132" t="str">
        <f t="shared" si="21"/>
        <v> </v>
      </c>
      <c r="N82" s="132" t="str">
        <f t="shared" si="22"/>
        <v> </v>
      </c>
      <c r="O82" s="132" t="str">
        <f t="shared" si="23"/>
        <v> </v>
      </c>
      <c r="P82" s="132" t="str">
        <f t="shared" si="24"/>
        <v> </v>
      </c>
      <c r="Q82" s="132" t="str">
        <f t="shared" si="25"/>
        <v> </v>
      </c>
      <c r="R82" s="220" t="str">
        <f t="shared" si="26"/>
        <v> </v>
      </c>
      <c r="S82" s="223">
        <f t="shared" si="27"/>
        <v>78.53513971210839</v>
      </c>
      <c r="T82" s="104" t="s">
        <v>158</v>
      </c>
      <c r="U82" s="98" t="str">
        <f>LOOKUP(B82,'Startovní listina'!$B$3:$B$302,'Startovní listina'!$F$3:$F$302)</f>
        <v>B</v>
      </c>
      <c r="V82" s="98" t="str">
        <f>LOOKUP(B82,'Startovní listina'!$B$3:$B$302,'Startovní listina'!$N$3:$N$302)</f>
        <v>N</v>
      </c>
      <c r="W82" s="98" t="str">
        <f>LOOKUP(B82,'Startovní listina'!$B$3:$B$302,'Startovní listina'!$O$3:$O$302)</f>
        <v>N</v>
      </c>
      <c r="X82" s="98" t="str">
        <f>LOOKUP(B82,'Startovní listina'!$B$3:$B$302,'Startovní listina'!$T$3:$T$302)</f>
        <v>N</v>
      </c>
      <c r="Y82" s="98" t="str">
        <f>LOOKUP(B82,'Startovní listina'!$B$3:$B$302,'Startovní listina'!$U$3:$U$302)</f>
        <v>N</v>
      </c>
      <c r="Z82" t="s">
        <v>158</v>
      </c>
      <c r="AA82">
        <f>MAX(G$4:G81)+1</f>
        <v>59</v>
      </c>
      <c r="AB82">
        <f>MAX(H$4:H81)+1</f>
        <v>13</v>
      </c>
      <c r="AC82">
        <f>MAX(I$4:I81)+1</f>
        <v>5</v>
      </c>
      <c r="AD82">
        <f>MAX(J$4:J81)+1</f>
        <v>1</v>
      </c>
      <c r="AE82">
        <f>MAX(K$4:K81)+1</f>
        <v>1</v>
      </c>
      <c r="AF82">
        <f>MAX(L$4:L81)+1</f>
        <v>5</v>
      </c>
      <c r="AG82">
        <f>MAX(M$4:M81)+1</f>
        <v>1</v>
      </c>
      <c r="AH82">
        <f>MAX(N$4:N81)+1</f>
        <v>1</v>
      </c>
      <c r="AI82">
        <f>MAX(O$4:O81)+1</f>
        <v>9</v>
      </c>
      <c r="AJ82">
        <f>MAX(P$4:P81)+1</f>
        <v>1</v>
      </c>
      <c r="AK82">
        <f>MAX(Q$4:Q81)+1</f>
        <v>2</v>
      </c>
      <c r="AL82" t="e">
        <f>MAX(#REF!)+1</f>
        <v>#REF!</v>
      </c>
      <c r="AN82" s="105">
        <f>LOOKUP(U82,TR!$A$4:$A$11,TR!$B$4:$B$11)</f>
        <v>0.021863425925925925</v>
      </c>
      <c r="AP82" s="154"/>
    </row>
    <row r="83" spans="1:42" ht="12.75">
      <c r="A83" s="227" t="s">
        <v>88</v>
      </c>
      <c r="B83" s="126">
        <v>28</v>
      </c>
      <c r="C83" s="123" t="str">
        <f>LOOKUP(B83,'Startovní listina'!$B$3:$B$302,'Startovní listina'!$C$3:$C$302)</f>
        <v>Bohdal Jaroslav</v>
      </c>
      <c r="D83" s="123" t="str">
        <f>LOOKUP(B83,'Startovní listina'!$B$3:$B$302,'Startovní listina'!$D$3:$D$302)</f>
        <v>MK Kladno</v>
      </c>
      <c r="E83" s="124">
        <f>LOOKUP(B83,'Startovní listina'!$B$3:$B$302,'Startovní listina'!$E$3:$E$302)</f>
        <v>1976</v>
      </c>
      <c r="F83" s="128">
        <v>0.02736111111111111</v>
      </c>
      <c r="G83" s="132">
        <f t="shared" si="15"/>
        <v>59</v>
      </c>
      <c r="H83" s="132" t="str">
        <f t="shared" si="16"/>
        <v> </v>
      </c>
      <c r="I83" s="132" t="str">
        <f t="shared" si="17"/>
        <v> </v>
      </c>
      <c r="J83" s="132" t="str">
        <f t="shared" si="18"/>
        <v> </v>
      </c>
      <c r="K83" s="132" t="str">
        <f t="shared" si="19"/>
        <v> </v>
      </c>
      <c r="L83" s="132" t="str">
        <f t="shared" si="20"/>
        <v> </v>
      </c>
      <c r="M83" s="132" t="str">
        <f t="shared" si="21"/>
        <v> </v>
      </c>
      <c r="N83" s="132" t="str">
        <f t="shared" si="22"/>
        <v> </v>
      </c>
      <c r="O83" s="132" t="str">
        <f t="shared" si="23"/>
        <v> </v>
      </c>
      <c r="P83" s="132" t="str">
        <f t="shared" si="24"/>
        <v> </v>
      </c>
      <c r="Q83" s="132" t="str">
        <f t="shared" si="25"/>
        <v> </v>
      </c>
      <c r="R83" s="220" t="str">
        <f t="shared" si="26"/>
        <v> </v>
      </c>
      <c r="S83" s="223">
        <f t="shared" si="27"/>
        <v>78.46869712351948</v>
      </c>
      <c r="T83" s="104" t="s">
        <v>158</v>
      </c>
      <c r="U83" s="98" t="str">
        <f>LOOKUP(B83,'Startovní listina'!$B$3:$B$302,'Startovní listina'!$F$3:$F$302)</f>
        <v>A</v>
      </c>
      <c r="V83" s="98" t="str">
        <f>LOOKUP(B83,'Startovní listina'!$B$3:$B$302,'Startovní listina'!$N$3:$N$302)</f>
        <v>N</v>
      </c>
      <c r="W83" s="98" t="str">
        <f>LOOKUP(B83,'Startovní listina'!$B$3:$B$302,'Startovní listina'!$O$3:$O$302)</f>
        <v>N</v>
      </c>
      <c r="X83" s="98" t="str">
        <f>LOOKUP(B83,'Startovní listina'!$B$3:$B$302,'Startovní listina'!$T$3:$T$302)</f>
        <v>N</v>
      </c>
      <c r="Y83" s="98" t="str">
        <f>LOOKUP(B83,'Startovní listina'!$B$3:$B$302,'Startovní listina'!$U$3:$U$302)</f>
        <v>N</v>
      </c>
      <c r="Z83" t="s">
        <v>158</v>
      </c>
      <c r="AA83">
        <f>MAX(G$4:G82)+1</f>
        <v>59</v>
      </c>
      <c r="AB83">
        <f>MAX(H$4:H82)+1</f>
        <v>14</v>
      </c>
      <c r="AC83">
        <f>MAX(I$4:I82)+1</f>
        <v>5</v>
      </c>
      <c r="AD83">
        <f>MAX(J$4:J82)+1</f>
        <v>1</v>
      </c>
      <c r="AE83">
        <f>MAX(K$4:K82)+1</f>
        <v>1</v>
      </c>
      <c r="AF83">
        <f>MAX(L$4:L82)+1</f>
        <v>5</v>
      </c>
      <c r="AG83">
        <f>MAX(M$4:M82)+1</f>
        <v>1</v>
      </c>
      <c r="AH83">
        <f>MAX(N$4:N82)+1</f>
        <v>1</v>
      </c>
      <c r="AI83">
        <f>MAX(O$4:O82)+1</f>
        <v>9</v>
      </c>
      <c r="AJ83">
        <f>MAX(P$4:P82)+1</f>
        <v>1</v>
      </c>
      <c r="AK83">
        <f>MAX(Q$4:Q82)+1</f>
        <v>2</v>
      </c>
      <c r="AL83" t="e">
        <f>MAX(#REF!)+1</f>
        <v>#REF!</v>
      </c>
      <c r="AN83" s="105">
        <f>LOOKUP(U83,TR!$A$4:$A$11,TR!$B$4:$B$11)</f>
        <v>0.020439814814814817</v>
      </c>
      <c r="AP83" s="154"/>
    </row>
    <row r="84" spans="1:42" ht="12.75">
      <c r="A84" s="227" t="s">
        <v>89</v>
      </c>
      <c r="B84" s="126">
        <v>134</v>
      </c>
      <c r="C84" s="123" t="str">
        <f>LOOKUP(B84,'Startovní listina'!$B$3:$B$302,'Startovní listina'!$C$3:$C$302)</f>
        <v>Jindra Štěpán</v>
      </c>
      <c r="D84" s="123" t="str">
        <f>LOOKUP(B84,'Startovní listina'!$B$3:$B$302,'Startovní listina'!$D$3:$D$302)</f>
        <v>SABZO Praha</v>
      </c>
      <c r="E84" s="124">
        <f>LOOKUP(B84,'Startovní listina'!$B$3:$B$302,'Startovní listina'!$E$3:$E$302)</f>
        <v>1961</v>
      </c>
      <c r="F84" s="128">
        <v>0.027395833333333338</v>
      </c>
      <c r="G84" s="132" t="str">
        <f t="shared" si="15"/>
        <v> </v>
      </c>
      <c r="H84" s="132">
        <f t="shared" si="16"/>
        <v>14</v>
      </c>
      <c r="I84" s="132" t="str">
        <f t="shared" si="17"/>
        <v> </v>
      </c>
      <c r="J84" s="132" t="str">
        <f t="shared" si="18"/>
        <v> </v>
      </c>
      <c r="K84" s="132" t="str">
        <f t="shared" si="19"/>
        <v> </v>
      </c>
      <c r="L84" s="132" t="str">
        <f t="shared" si="20"/>
        <v> </v>
      </c>
      <c r="M84" s="132" t="str">
        <f t="shared" si="21"/>
        <v> </v>
      </c>
      <c r="N84" s="132" t="str">
        <f t="shared" si="22"/>
        <v> </v>
      </c>
      <c r="O84" s="132" t="str">
        <f t="shared" si="23"/>
        <v> </v>
      </c>
      <c r="P84" s="132" t="str">
        <f t="shared" si="24"/>
        <v> </v>
      </c>
      <c r="Q84" s="132" t="str">
        <f t="shared" si="25"/>
        <v> </v>
      </c>
      <c r="R84" s="220" t="str">
        <f t="shared" si="26"/>
        <v> </v>
      </c>
      <c r="S84" s="223">
        <f t="shared" si="27"/>
        <v>78.36924376848332</v>
      </c>
      <c r="T84" s="104" t="s">
        <v>158</v>
      </c>
      <c r="U84" s="98" t="str">
        <f>LOOKUP(B84,'Startovní listina'!$B$3:$B$302,'Startovní listina'!$F$3:$F$302)</f>
        <v>B</v>
      </c>
      <c r="V84" s="98" t="str">
        <f>LOOKUP(B84,'Startovní listina'!$B$3:$B$302,'Startovní listina'!$N$3:$N$302)</f>
        <v>N</v>
      </c>
      <c r="W84" s="98" t="str">
        <f>LOOKUP(B84,'Startovní listina'!$B$3:$B$302,'Startovní listina'!$O$3:$O$302)</f>
        <v>N</v>
      </c>
      <c r="X84" s="98" t="str">
        <f>LOOKUP(B84,'Startovní listina'!$B$3:$B$302,'Startovní listina'!$T$3:$T$302)</f>
        <v>N</v>
      </c>
      <c r="Y84" s="98" t="str">
        <f>LOOKUP(B84,'Startovní listina'!$B$3:$B$302,'Startovní listina'!$U$3:$U$302)</f>
        <v>N</v>
      </c>
      <c r="Z84" t="s">
        <v>158</v>
      </c>
      <c r="AA84">
        <f>MAX(G$4:G83)+1</f>
        <v>60</v>
      </c>
      <c r="AB84">
        <f>MAX(H$4:H83)+1</f>
        <v>14</v>
      </c>
      <c r="AC84">
        <f>MAX(I$4:I83)+1</f>
        <v>5</v>
      </c>
      <c r="AD84">
        <f>MAX(J$4:J83)+1</f>
        <v>1</v>
      </c>
      <c r="AE84">
        <f>MAX(K$4:K83)+1</f>
        <v>1</v>
      </c>
      <c r="AF84">
        <f>MAX(L$4:L83)+1</f>
        <v>5</v>
      </c>
      <c r="AG84">
        <f>MAX(M$4:M83)+1</f>
        <v>1</v>
      </c>
      <c r="AH84">
        <f>MAX(N$4:N83)+1</f>
        <v>1</v>
      </c>
      <c r="AI84">
        <f>MAX(O$4:O83)+1</f>
        <v>9</v>
      </c>
      <c r="AJ84">
        <f>MAX(P$4:P83)+1</f>
        <v>1</v>
      </c>
      <c r="AK84">
        <f>MAX(Q$4:Q83)+1</f>
        <v>2</v>
      </c>
      <c r="AL84" t="e">
        <f>MAX(#REF!)+1</f>
        <v>#REF!</v>
      </c>
      <c r="AN84" s="105">
        <f>LOOKUP(U84,TR!$A$4:$A$11,TR!$B$4:$B$11)</f>
        <v>0.021863425925925925</v>
      </c>
      <c r="AP84" s="154"/>
    </row>
    <row r="85" spans="1:42" ht="12.75">
      <c r="A85" s="227" t="s">
        <v>90</v>
      </c>
      <c r="B85" s="126">
        <v>108</v>
      </c>
      <c r="C85" s="123" t="str">
        <f>LOOKUP(B85,'Startovní listina'!$B$3:$B$302,'Startovní listina'!$C$3:$C$302)</f>
        <v>Peška Luděk</v>
      </c>
      <c r="D85" s="123" t="str">
        <f>LOOKUP(B85,'Startovní listina'!$B$3:$B$302,'Startovní listina'!$D$3:$D$302)</f>
        <v>KENAST Pečky</v>
      </c>
      <c r="E85" s="124">
        <f>LOOKUP(B85,'Startovní listina'!$B$3:$B$302,'Startovní listina'!$E$3:$E$302)</f>
        <v>1961</v>
      </c>
      <c r="F85" s="128">
        <v>0.027476851851851853</v>
      </c>
      <c r="G85" s="132" t="str">
        <f t="shared" si="15"/>
        <v> </v>
      </c>
      <c r="H85" s="132">
        <f t="shared" si="16"/>
        <v>15</v>
      </c>
      <c r="I85" s="132" t="str">
        <f t="shared" si="17"/>
        <v> </v>
      </c>
      <c r="J85" s="132" t="str">
        <f t="shared" si="18"/>
        <v> </v>
      </c>
      <c r="K85" s="132" t="str">
        <f t="shared" si="19"/>
        <v> </v>
      </c>
      <c r="L85" s="132" t="str">
        <f t="shared" si="20"/>
        <v> </v>
      </c>
      <c r="M85" s="132" t="str">
        <f t="shared" si="21"/>
        <v> </v>
      </c>
      <c r="N85" s="132" t="str">
        <f t="shared" si="22"/>
        <v> </v>
      </c>
      <c r="O85" s="132">
        <f t="shared" si="23"/>
        <v>9</v>
      </c>
      <c r="P85" s="132" t="str">
        <f t="shared" si="24"/>
        <v> </v>
      </c>
      <c r="Q85" s="132">
        <f t="shared" si="25"/>
        <v>2</v>
      </c>
      <c r="R85" s="220" t="str">
        <f t="shared" si="26"/>
        <v> </v>
      </c>
      <c r="S85" s="223">
        <f t="shared" si="27"/>
        <v>78.13816343723674</v>
      </c>
      <c r="T85" s="104" t="s">
        <v>158</v>
      </c>
      <c r="U85" s="98" t="str">
        <f>LOOKUP(B85,'Startovní listina'!$B$3:$B$302,'Startovní listina'!$F$3:$F$302)</f>
        <v>B</v>
      </c>
      <c r="V85" s="98" t="str">
        <f>LOOKUP(B85,'Startovní listina'!$B$3:$B$302,'Startovní listina'!$N$3:$N$302)</f>
        <v>A</v>
      </c>
      <c r="W85" s="98" t="str">
        <f>LOOKUP(B85,'Startovní listina'!$B$3:$B$302,'Startovní listina'!$O$3:$O$302)</f>
        <v>N</v>
      </c>
      <c r="X85" s="98" t="str">
        <f>LOOKUP(B85,'Startovní listina'!$B$3:$B$302,'Startovní listina'!$T$3:$T$302)</f>
        <v>A</v>
      </c>
      <c r="Y85" s="98" t="str">
        <f>LOOKUP(B85,'Startovní listina'!$B$3:$B$302,'Startovní listina'!$U$3:$U$302)</f>
        <v>N</v>
      </c>
      <c r="Z85" t="s">
        <v>158</v>
      </c>
      <c r="AA85">
        <f>MAX(G$4:G84)+1</f>
        <v>60</v>
      </c>
      <c r="AB85">
        <f>MAX(H$4:H84)+1</f>
        <v>15</v>
      </c>
      <c r="AC85">
        <f>MAX(I$4:I84)+1</f>
        <v>5</v>
      </c>
      <c r="AD85">
        <f>MAX(J$4:J84)+1</f>
        <v>1</v>
      </c>
      <c r="AE85">
        <f>MAX(K$4:K84)+1</f>
        <v>1</v>
      </c>
      <c r="AF85">
        <f>MAX(L$4:L84)+1</f>
        <v>5</v>
      </c>
      <c r="AG85">
        <f>MAX(M$4:M84)+1</f>
        <v>1</v>
      </c>
      <c r="AH85">
        <f>MAX(N$4:N84)+1</f>
        <v>1</v>
      </c>
      <c r="AI85">
        <f>MAX(O$4:O84)+1</f>
        <v>9</v>
      </c>
      <c r="AJ85">
        <f>MAX(P$4:P84)+1</f>
        <v>1</v>
      </c>
      <c r="AK85">
        <f>MAX(Q$4:Q84)+1</f>
        <v>2</v>
      </c>
      <c r="AL85" t="e">
        <f>MAX(#REF!)+1</f>
        <v>#REF!</v>
      </c>
      <c r="AN85" s="105">
        <f>LOOKUP(U85,TR!$A$4:$A$11,TR!$B$4:$B$11)</f>
        <v>0.021863425925925925</v>
      </c>
      <c r="AP85" s="154"/>
    </row>
    <row r="86" spans="1:42" ht="12.75">
      <c r="A86" s="227" t="s">
        <v>91</v>
      </c>
      <c r="B86" s="126">
        <v>209</v>
      </c>
      <c r="C86" s="123" t="str">
        <f>LOOKUP(B86,'Startovní listina'!$B$3:$B$302,'Startovní listina'!$C$3:$C$302)</f>
        <v>Michl Václav</v>
      </c>
      <c r="D86" s="123" t="str">
        <f>LOOKUP(B86,'Startovní listina'!$B$3:$B$302,'Startovní listina'!$D$3:$D$302)</f>
        <v>Kanoistika Poděbrady</v>
      </c>
      <c r="E86" s="124">
        <f>LOOKUP(B86,'Startovní listina'!$B$3:$B$302,'Startovní listina'!$E$3:$E$302)</f>
        <v>1954</v>
      </c>
      <c r="F86" s="128">
        <v>0.027523148148148147</v>
      </c>
      <c r="G86" s="132" t="str">
        <f t="shared" si="15"/>
        <v> </v>
      </c>
      <c r="H86" s="132" t="str">
        <f t="shared" si="16"/>
        <v> </v>
      </c>
      <c r="I86" s="132">
        <f t="shared" si="17"/>
        <v>5</v>
      </c>
      <c r="J86" s="132" t="str">
        <f t="shared" si="18"/>
        <v> </v>
      </c>
      <c r="K86" s="132" t="str">
        <f t="shared" si="19"/>
        <v> </v>
      </c>
      <c r="L86" s="132" t="str">
        <f t="shared" si="20"/>
        <v> </v>
      </c>
      <c r="M86" s="132" t="str">
        <f t="shared" si="21"/>
        <v> </v>
      </c>
      <c r="N86" s="132" t="str">
        <f t="shared" si="22"/>
        <v> </v>
      </c>
      <c r="O86" s="132" t="str">
        <f t="shared" si="23"/>
        <v> </v>
      </c>
      <c r="P86" s="132" t="str">
        <f t="shared" si="24"/>
        <v> </v>
      </c>
      <c r="Q86" s="132" t="str">
        <f t="shared" si="25"/>
        <v> </v>
      </c>
      <c r="R86" s="220" t="str">
        <f t="shared" si="26"/>
        <v> </v>
      </c>
      <c r="S86" s="223">
        <f t="shared" si="27"/>
        <v>78.00672834314551</v>
      </c>
      <c r="T86" s="104" t="s">
        <v>158</v>
      </c>
      <c r="U86" s="98" t="str">
        <f>LOOKUP(B86,'Startovní listina'!$B$3:$B$302,'Startovní listina'!$F$3:$F$302)</f>
        <v>C</v>
      </c>
      <c r="V86" s="98" t="str">
        <f>LOOKUP(B86,'Startovní listina'!$B$3:$B$302,'Startovní listina'!$N$3:$N$302)</f>
        <v>N</v>
      </c>
      <c r="W86" s="98" t="str">
        <f>LOOKUP(B86,'Startovní listina'!$B$3:$B$302,'Startovní listina'!$O$3:$O$302)</f>
        <v>N</v>
      </c>
      <c r="X86" s="98" t="str">
        <f>LOOKUP(B86,'Startovní listina'!$B$3:$B$302,'Startovní listina'!$T$3:$T$302)</f>
        <v>N</v>
      </c>
      <c r="Y86" s="98" t="str">
        <f>LOOKUP(B86,'Startovní listina'!$B$3:$B$302,'Startovní listina'!$U$3:$U$302)</f>
        <v>N</v>
      </c>
      <c r="Z86" t="s">
        <v>158</v>
      </c>
      <c r="AA86">
        <f>MAX(G$4:G85)+1</f>
        <v>60</v>
      </c>
      <c r="AB86">
        <f>MAX(H$4:H85)+1</f>
        <v>16</v>
      </c>
      <c r="AC86">
        <f>MAX(I$4:I85)+1</f>
        <v>5</v>
      </c>
      <c r="AD86">
        <f>MAX(J$4:J85)+1</f>
        <v>1</v>
      </c>
      <c r="AE86">
        <f>MAX(K$4:K85)+1</f>
        <v>1</v>
      </c>
      <c r="AF86">
        <f>MAX(L$4:L85)+1</f>
        <v>5</v>
      </c>
      <c r="AG86">
        <f>MAX(M$4:M85)+1</f>
        <v>1</v>
      </c>
      <c r="AH86">
        <f>MAX(N$4:N85)+1</f>
        <v>1</v>
      </c>
      <c r="AI86">
        <f>MAX(O$4:O85)+1</f>
        <v>10</v>
      </c>
      <c r="AJ86">
        <f>MAX(P$4:P85)+1</f>
        <v>1</v>
      </c>
      <c r="AK86">
        <f>MAX(Q$4:Q85)+1</f>
        <v>3</v>
      </c>
      <c r="AL86" t="e">
        <f>MAX(#REF!)+1</f>
        <v>#REF!</v>
      </c>
      <c r="AN86" s="105">
        <f>LOOKUP(U86,TR!$A$4:$A$11,TR!$B$4:$B$11)</f>
        <v>0.02342592592592593</v>
      </c>
      <c r="AP86" s="154"/>
    </row>
    <row r="87" spans="1:42" ht="12.75">
      <c r="A87" s="227" t="s">
        <v>92</v>
      </c>
      <c r="B87" s="126">
        <v>67</v>
      </c>
      <c r="C87" s="123" t="str">
        <f>LOOKUP(B87,'Startovní listina'!$B$3:$B$302,'Startovní listina'!$C$3:$C$302)</f>
        <v>Paroulek Jaroslav</v>
      </c>
      <c r="D87" s="123" t="str">
        <f>LOOKUP(B87,'Startovní listina'!$B$3:$B$302,'Startovní listina'!$D$3:$D$302)</f>
        <v>SKP Nymburk</v>
      </c>
      <c r="E87" s="124">
        <f>LOOKUP(B87,'Startovní listina'!$B$3:$B$302,'Startovní listina'!$E$3:$E$302)</f>
        <v>1970</v>
      </c>
      <c r="F87" s="128">
        <v>0.02758101851851852</v>
      </c>
      <c r="G87" s="132">
        <f t="shared" si="15"/>
        <v>60</v>
      </c>
      <c r="H87" s="132" t="str">
        <f t="shared" si="16"/>
        <v> </v>
      </c>
      <c r="I87" s="132" t="str">
        <f t="shared" si="17"/>
        <v> </v>
      </c>
      <c r="J87" s="132" t="str">
        <f t="shared" si="18"/>
        <v> </v>
      </c>
      <c r="K87" s="132" t="str">
        <f t="shared" si="19"/>
        <v> </v>
      </c>
      <c r="L87" s="132" t="str">
        <f t="shared" si="20"/>
        <v> </v>
      </c>
      <c r="M87" s="132" t="str">
        <f t="shared" si="21"/>
        <v> </v>
      </c>
      <c r="N87" s="132" t="str">
        <f t="shared" si="22"/>
        <v> </v>
      </c>
      <c r="O87" s="132" t="str">
        <f t="shared" si="23"/>
        <v> </v>
      </c>
      <c r="P87" s="132" t="str">
        <f t="shared" si="24"/>
        <v> </v>
      </c>
      <c r="Q87" s="132" t="str">
        <f t="shared" si="25"/>
        <v> </v>
      </c>
      <c r="R87" s="220" t="str">
        <f t="shared" si="26"/>
        <v> </v>
      </c>
      <c r="S87" s="223">
        <f t="shared" si="27"/>
        <v>77.84305497272346</v>
      </c>
      <c r="T87" s="104" t="s">
        <v>158</v>
      </c>
      <c r="U87" s="98" t="str">
        <f>LOOKUP(B87,'Startovní listina'!$B$3:$B$302,'Startovní listina'!$F$3:$F$302)</f>
        <v>A</v>
      </c>
      <c r="V87" s="98" t="str">
        <f>LOOKUP(B87,'Startovní listina'!$B$3:$B$302,'Startovní listina'!$N$3:$N$302)</f>
        <v>N</v>
      </c>
      <c r="W87" s="98" t="str">
        <f>LOOKUP(B87,'Startovní listina'!$B$3:$B$302,'Startovní listina'!$O$3:$O$302)</f>
        <v>N</v>
      </c>
      <c r="X87" s="98" t="str">
        <f>LOOKUP(B87,'Startovní listina'!$B$3:$B$302,'Startovní listina'!$T$3:$T$302)</f>
        <v>N</v>
      </c>
      <c r="Y87" s="98" t="str">
        <f>LOOKUP(B87,'Startovní listina'!$B$3:$B$302,'Startovní listina'!$U$3:$U$302)</f>
        <v>N</v>
      </c>
      <c r="Z87" t="s">
        <v>158</v>
      </c>
      <c r="AA87">
        <f>MAX(G$4:G86)+1</f>
        <v>60</v>
      </c>
      <c r="AB87">
        <f>MAX(H$4:H86)+1</f>
        <v>16</v>
      </c>
      <c r="AC87">
        <f>MAX(I$4:I86)+1</f>
        <v>6</v>
      </c>
      <c r="AD87">
        <f>MAX(J$4:J86)+1</f>
        <v>1</v>
      </c>
      <c r="AE87">
        <f>MAX(K$4:K86)+1</f>
        <v>1</v>
      </c>
      <c r="AF87">
        <f>MAX(L$4:L86)+1</f>
        <v>5</v>
      </c>
      <c r="AG87">
        <f>MAX(M$4:M86)+1</f>
        <v>1</v>
      </c>
      <c r="AH87">
        <f>MAX(N$4:N86)+1</f>
        <v>1</v>
      </c>
      <c r="AI87">
        <f>MAX(O$4:O86)+1</f>
        <v>10</v>
      </c>
      <c r="AJ87">
        <f>MAX(P$4:P86)+1</f>
        <v>1</v>
      </c>
      <c r="AK87">
        <f>MAX(Q$4:Q86)+1</f>
        <v>3</v>
      </c>
      <c r="AL87" t="e">
        <f>MAX(#REF!)+1</f>
        <v>#REF!</v>
      </c>
      <c r="AN87" s="105">
        <f>LOOKUP(U87,TR!$A$4:$A$11,TR!$B$4:$B$11)</f>
        <v>0.020439814814814817</v>
      </c>
      <c r="AP87" s="154"/>
    </row>
    <row r="88" spans="1:42" ht="12.75">
      <c r="A88" s="227" t="s">
        <v>93</v>
      </c>
      <c r="B88" s="126">
        <v>116</v>
      </c>
      <c r="C88" s="123" t="str">
        <f>LOOKUP(B88,'Startovní listina'!$B$3:$B$302,'Startovní listina'!$C$3:$C$302)</f>
        <v>Frabša Michal</v>
      </c>
      <c r="D88" s="123" t="str">
        <f>LOOKUP(B88,'Startovní listina'!$B$3:$B$302,'Startovní listina'!$D$3:$D$302)</f>
        <v>KOVO Praha</v>
      </c>
      <c r="E88" s="124">
        <f>LOOKUP(B88,'Startovní listina'!$B$3:$B$302,'Startovní listina'!$E$3:$E$302)</f>
        <v>1965</v>
      </c>
      <c r="F88" s="128">
        <v>0.027696759259259258</v>
      </c>
      <c r="G88" s="132" t="str">
        <f t="shared" si="15"/>
        <v> </v>
      </c>
      <c r="H88" s="132">
        <f t="shared" si="16"/>
        <v>16</v>
      </c>
      <c r="I88" s="132" t="str">
        <f t="shared" si="17"/>
        <v> </v>
      </c>
      <c r="J88" s="132" t="str">
        <f t="shared" si="18"/>
        <v> </v>
      </c>
      <c r="K88" s="132" t="str">
        <f t="shared" si="19"/>
        <v> </v>
      </c>
      <c r="L88" s="132" t="str">
        <f t="shared" si="20"/>
        <v> </v>
      </c>
      <c r="M88" s="132" t="str">
        <f t="shared" si="21"/>
        <v> </v>
      </c>
      <c r="N88" s="132" t="str">
        <f t="shared" si="22"/>
        <v> </v>
      </c>
      <c r="O88" s="132" t="str">
        <f t="shared" si="23"/>
        <v> </v>
      </c>
      <c r="P88" s="132" t="str">
        <f t="shared" si="24"/>
        <v> </v>
      </c>
      <c r="Q88" s="132" t="str">
        <f t="shared" si="25"/>
        <v> </v>
      </c>
      <c r="R88" s="220" t="str">
        <f t="shared" si="26"/>
        <v> </v>
      </c>
      <c r="S88" s="223">
        <f t="shared" si="27"/>
        <v>77.51776013372337</v>
      </c>
      <c r="T88" s="104" t="s">
        <v>158</v>
      </c>
      <c r="U88" s="98" t="str">
        <f>LOOKUP(B88,'Startovní listina'!$B$3:$B$302,'Startovní listina'!$F$3:$F$302)</f>
        <v>B</v>
      </c>
      <c r="V88" s="98" t="str">
        <f>LOOKUP(B88,'Startovní listina'!$B$3:$B$302,'Startovní listina'!$N$3:$N$302)</f>
        <v>N</v>
      </c>
      <c r="W88" s="98" t="str">
        <f>LOOKUP(B88,'Startovní listina'!$B$3:$B$302,'Startovní listina'!$O$3:$O$302)</f>
        <v>N</v>
      </c>
      <c r="X88" s="98" t="str">
        <f>LOOKUP(B88,'Startovní listina'!$B$3:$B$302,'Startovní listina'!$T$3:$T$302)</f>
        <v>N</v>
      </c>
      <c r="Y88" s="98" t="str">
        <f>LOOKUP(B88,'Startovní listina'!$B$3:$B$302,'Startovní listina'!$U$3:$U$302)</f>
        <v>N</v>
      </c>
      <c r="Z88" t="s">
        <v>158</v>
      </c>
      <c r="AA88">
        <f>MAX(G$4:G87)+1</f>
        <v>61</v>
      </c>
      <c r="AB88">
        <f>MAX(H$4:H87)+1</f>
        <v>16</v>
      </c>
      <c r="AC88">
        <f>MAX(I$4:I87)+1</f>
        <v>6</v>
      </c>
      <c r="AD88">
        <f>MAX(J$4:J87)+1</f>
        <v>1</v>
      </c>
      <c r="AE88">
        <f>MAX(K$4:K87)+1</f>
        <v>1</v>
      </c>
      <c r="AF88">
        <f>MAX(L$4:L87)+1</f>
        <v>5</v>
      </c>
      <c r="AG88">
        <f>MAX(M$4:M87)+1</f>
        <v>1</v>
      </c>
      <c r="AH88">
        <f>MAX(N$4:N87)+1</f>
        <v>1</v>
      </c>
      <c r="AI88">
        <f>MAX(O$4:O87)+1</f>
        <v>10</v>
      </c>
      <c r="AJ88">
        <f>MAX(P$4:P87)+1</f>
        <v>1</v>
      </c>
      <c r="AK88">
        <f>MAX(Q$4:Q87)+1</f>
        <v>3</v>
      </c>
      <c r="AL88" t="e">
        <f>MAX(#REF!)+1</f>
        <v>#REF!</v>
      </c>
      <c r="AN88" s="105">
        <f>LOOKUP(U88,TR!$A$4:$A$11,TR!$B$4:$B$11)</f>
        <v>0.021863425925925925</v>
      </c>
      <c r="AP88" s="154"/>
    </row>
    <row r="89" spans="1:40" ht="12.75">
      <c r="A89" s="227" t="s">
        <v>94</v>
      </c>
      <c r="B89" s="126">
        <v>330</v>
      </c>
      <c r="C89" s="123" t="str">
        <f>LOOKUP(B89,'Startovní listina'!$B$3:$B$302,'Startovní listina'!$C$3:$C$302)</f>
        <v>Havlová Petra</v>
      </c>
      <c r="D89" s="123" t="str">
        <f>LOOKUP(B89,'Startovní listina'!$B$3:$B$302,'Startovní listina'!$D$3:$D$302)</f>
        <v>Olymp Praha</v>
      </c>
      <c r="E89" s="124">
        <f>LOOKUP(B89,'Startovní listina'!$B$3:$B$302,'Startovní listina'!$E$3:$E$302)</f>
        <v>1976</v>
      </c>
      <c r="F89" s="128">
        <v>0.027777777777777776</v>
      </c>
      <c r="G89" s="132" t="str">
        <f t="shared" si="15"/>
        <v> </v>
      </c>
      <c r="H89" s="132" t="str">
        <f t="shared" si="16"/>
        <v> </v>
      </c>
      <c r="I89" s="132" t="str">
        <f t="shared" si="17"/>
        <v> </v>
      </c>
      <c r="J89" s="132" t="str">
        <f t="shared" si="18"/>
        <v> </v>
      </c>
      <c r="K89" s="132" t="str">
        <f t="shared" si="19"/>
        <v> </v>
      </c>
      <c r="L89" s="132">
        <f t="shared" si="20"/>
        <v>5</v>
      </c>
      <c r="M89" s="132" t="str">
        <f t="shared" si="21"/>
        <v> </v>
      </c>
      <c r="N89" s="132" t="str">
        <f t="shared" si="22"/>
        <v> </v>
      </c>
      <c r="O89" s="132" t="str">
        <f t="shared" si="23"/>
        <v> </v>
      </c>
      <c r="P89" s="132" t="str">
        <f t="shared" si="24"/>
        <v> </v>
      </c>
      <c r="Q89" s="132" t="str">
        <f t="shared" si="25"/>
        <v> </v>
      </c>
      <c r="R89" s="220" t="str">
        <f t="shared" si="26"/>
        <v> </v>
      </c>
      <c r="S89" s="223">
        <f>(F$55/F89)*100</f>
        <v>94.20833333333333</v>
      </c>
      <c r="T89" s="104" t="s">
        <v>158</v>
      </c>
      <c r="U89" s="98" t="str">
        <f>LOOKUP(B89,'Startovní listina'!$B$3:$B$302,'Startovní listina'!$F$3:$F$302)</f>
        <v>F</v>
      </c>
      <c r="V89" s="98" t="str">
        <f>LOOKUP(B89,'Startovní listina'!$B$3:$B$302,'Startovní listina'!$N$3:$N$302)</f>
        <v>N</v>
      </c>
      <c r="W89" s="98" t="str">
        <f>LOOKUP(B89,'Startovní listina'!$B$3:$B$302,'Startovní listina'!$O$3:$O$302)</f>
        <v>N</v>
      </c>
      <c r="X89" s="98" t="str">
        <f>LOOKUP(B89,'Startovní listina'!$B$3:$B$302,'Startovní listina'!$T$3:$T$302)</f>
        <v>N</v>
      </c>
      <c r="Y89" s="98" t="str">
        <f>LOOKUP(B89,'Startovní listina'!$B$3:$B$302,'Startovní listina'!$U$3:$U$302)</f>
        <v>N</v>
      </c>
      <c r="Z89" t="s">
        <v>158</v>
      </c>
      <c r="AA89">
        <f>MAX(G$4:G88)+1</f>
        <v>61</v>
      </c>
      <c r="AB89">
        <f>MAX(H$4:H88)+1</f>
        <v>17</v>
      </c>
      <c r="AC89">
        <f>MAX(I$4:I88)+1</f>
        <v>6</v>
      </c>
      <c r="AD89">
        <f>MAX(J$4:J88)+1</f>
        <v>1</v>
      </c>
      <c r="AE89">
        <f>MAX(K$4:K88)+1</f>
        <v>1</v>
      </c>
      <c r="AF89">
        <f>MAX(L$4:L88)+1</f>
        <v>5</v>
      </c>
      <c r="AG89">
        <f>MAX(M$4:M88)+1</f>
        <v>1</v>
      </c>
      <c r="AH89">
        <f>MAX(N$4:N88)+1</f>
        <v>1</v>
      </c>
      <c r="AI89">
        <f>MAX(O$4:O88)+1</f>
        <v>10</v>
      </c>
      <c r="AJ89">
        <f>MAX(P$4:P88)+1</f>
        <v>1</v>
      </c>
      <c r="AK89">
        <f>MAX(Q$4:Q88)+1</f>
        <v>3</v>
      </c>
      <c r="AL89" t="e">
        <f>MAX(#REF!)+1</f>
        <v>#REF!</v>
      </c>
      <c r="AN89" s="105">
        <f>LOOKUP(U89,TR!$A$4:$A$11,TR!$B$4:$B$11)</f>
        <v>0.024189814814814817</v>
      </c>
    </row>
    <row r="90" spans="1:42" s="204" customFormat="1" ht="12.75">
      <c r="A90" s="228" t="s">
        <v>95</v>
      </c>
      <c r="B90" s="198">
        <v>309</v>
      </c>
      <c r="C90" s="199" t="str">
        <f>LOOKUP(B90,'Startovní listina'!$B$3:$B$302,'Startovní listina'!$C$3:$C$302)</f>
        <v>Libra Jiří</v>
      </c>
      <c r="D90" s="199" t="str">
        <f>LOOKUP(B90,'Startovní listina'!$B$3:$B$302,'Startovní listina'!$D$3:$D$302)</f>
        <v> LBC Nové Město nad Metují</v>
      </c>
      <c r="E90" s="197">
        <f>LOOKUP(B90,'Startovní listina'!$B$3:$B$302,'Startovní listina'!$E$3:$E$302)</f>
        <v>1937</v>
      </c>
      <c r="F90" s="200">
        <v>0.027777777777777776</v>
      </c>
      <c r="G90" s="201" t="str">
        <f t="shared" si="15"/>
        <v> </v>
      </c>
      <c r="H90" s="201" t="str">
        <f t="shared" si="16"/>
        <v> </v>
      </c>
      <c r="I90" s="201" t="str">
        <f t="shared" si="17"/>
        <v> </v>
      </c>
      <c r="J90" s="201" t="str">
        <f t="shared" si="18"/>
        <v> </v>
      </c>
      <c r="K90" s="201">
        <f t="shared" si="19"/>
        <v>1</v>
      </c>
      <c r="L90" s="201" t="str">
        <f t="shared" si="20"/>
        <v> </v>
      </c>
      <c r="M90" s="201" t="str">
        <f t="shared" si="21"/>
        <v> </v>
      </c>
      <c r="N90" s="201" t="str">
        <f t="shared" si="22"/>
        <v> </v>
      </c>
      <c r="O90" s="201" t="str">
        <f t="shared" si="23"/>
        <v> </v>
      </c>
      <c r="P90" s="201" t="str">
        <f t="shared" si="24"/>
        <v> </v>
      </c>
      <c r="Q90" s="201" t="str">
        <f t="shared" si="25"/>
        <v> </v>
      </c>
      <c r="R90" s="221" t="str">
        <f t="shared" si="26"/>
        <v>TR</v>
      </c>
      <c r="S90" s="224">
        <f aca="true" t="shared" si="28" ref="S90:S100">(F$4/F90)*100</f>
        <v>77.29166666666669</v>
      </c>
      <c r="T90" s="202" t="s">
        <v>158</v>
      </c>
      <c r="U90" s="203" t="str">
        <f>LOOKUP(B90,'Startovní listina'!$B$3:$B$302,'Startovní listina'!$F$3:$F$302)</f>
        <v>E</v>
      </c>
      <c r="V90" s="203" t="str">
        <f>LOOKUP(B90,'Startovní listina'!$B$3:$B$302,'Startovní listina'!$N$3:$N$302)</f>
        <v>N</v>
      </c>
      <c r="W90" s="203" t="str">
        <f>LOOKUP(B90,'Startovní listina'!$B$3:$B$302,'Startovní listina'!$O$3:$O$302)</f>
        <v>N</v>
      </c>
      <c r="X90" s="203" t="str">
        <f>LOOKUP(B90,'Startovní listina'!$B$3:$B$302,'Startovní listina'!$T$3:$T$302)</f>
        <v>N</v>
      </c>
      <c r="Y90" s="203" t="str">
        <f>LOOKUP(B90,'Startovní listina'!$B$3:$B$302,'Startovní listina'!$U$3:$U$302)</f>
        <v>N</v>
      </c>
      <c r="Z90" s="204" t="s">
        <v>158</v>
      </c>
      <c r="AA90" s="204">
        <f>MAX(G$4:G89)+1</f>
        <v>61</v>
      </c>
      <c r="AB90" s="204">
        <f>MAX(H$4:H89)+1</f>
        <v>17</v>
      </c>
      <c r="AC90" s="204">
        <f>MAX(I$4:I89)+1</f>
        <v>6</v>
      </c>
      <c r="AD90" s="204">
        <f>MAX(J$4:J89)+1</f>
        <v>1</v>
      </c>
      <c r="AE90" s="204">
        <f>MAX(K$4:K89)+1</f>
        <v>1</v>
      </c>
      <c r="AF90" s="204">
        <f>MAX(L$4:L89)+1</f>
        <v>6</v>
      </c>
      <c r="AG90" s="204">
        <f>MAX(M$4:M89)+1</f>
        <v>1</v>
      </c>
      <c r="AH90" s="204">
        <f>MAX(N$4:N89)+1</f>
        <v>1</v>
      </c>
      <c r="AI90" s="204">
        <f>MAX(O$4:O89)+1</f>
        <v>10</v>
      </c>
      <c r="AJ90" s="204">
        <f>MAX(P$4:P89)+1</f>
        <v>1</v>
      </c>
      <c r="AK90" s="204">
        <f>MAX(Q$4:Q89)+1</f>
        <v>3</v>
      </c>
      <c r="AL90" s="204" t="e">
        <f>MAX(#REF!)+1</f>
        <v>#REF!</v>
      </c>
      <c r="AN90" s="205">
        <f>LOOKUP(U90,TR!$A$4:$A$11,TR!$B$4:$B$11)</f>
        <v>0.029618055555555554</v>
      </c>
      <c r="AP90" s="206"/>
    </row>
    <row r="91" spans="1:42" ht="12.75">
      <c r="A91" s="227" t="s">
        <v>96</v>
      </c>
      <c r="B91" s="126">
        <v>208</v>
      </c>
      <c r="C91" s="123" t="str">
        <f>LOOKUP(B91,'Startovní listina'!$B$3:$B$302,'Startovní listina'!$C$3:$C$302)</f>
        <v>Hamerník Jan</v>
      </c>
      <c r="D91" s="123" t="str">
        <f>LOOKUP(B91,'Startovní listina'!$B$3:$B$302,'Startovní listina'!$D$3:$D$302)</f>
        <v>Úvaly</v>
      </c>
      <c r="E91" s="124">
        <f>LOOKUP(B91,'Startovní listina'!$B$3:$B$302,'Startovní listina'!$E$3:$E$302)</f>
        <v>1955</v>
      </c>
      <c r="F91" s="128">
        <v>0.0278125</v>
      </c>
      <c r="G91" s="132" t="str">
        <f t="shared" si="15"/>
        <v> </v>
      </c>
      <c r="H91" s="132" t="str">
        <f t="shared" si="16"/>
        <v> </v>
      </c>
      <c r="I91" s="132">
        <f t="shared" si="17"/>
        <v>6</v>
      </c>
      <c r="J91" s="132" t="str">
        <f t="shared" si="18"/>
        <v> </v>
      </c>
      <c r="K91" s="132" t="str">
        <f t="shared" si="19"/>
        <v> </v>
      </c>
      <c r="L91" s="132" t="str">
        <f t="shared" si="20"/>
        <v> </v>
      </c>
      <c r="M91" s="132" t="str">
        <f t="shared" si="21"/>
        <v> </v>
      </c>
      <c r="N91" s="132" t="str">
        <f t="shared" si="22"/>
        <v> </v>
      </c>
      <c r="O91" s="132" t="str">
        <f t="shared" si="23"/>
        <v> </v>
      </c>
      <c r="P91" s="132" t="str">
        <f t="shared" si="24"/>
        <v> </v>
      </c>
      <c r="Q91" s="132" t="str">
        <f t="shared" si="25"/>
        <v> </v>
      </c>
      <c r="R91" s="220" t="str">
        <f t="shared" si="26"/>
        <v> </v>
      </c>
      <c r="S91" s="223">
        <f t="shared" si="28"/>
        <v>77.19517270079068</v>
      </c>
      <c r="T91" s="104" t="s">
        <v>158</v>
      </c>
      <c r="U91" s="98" t="str">
        <f>LOOKUP(B91,'Startovní listina'!$B$3:$B$302,'Startovní listina'!$F$3:$F$302)</f>
        <v>C</v>
      </c>
      <c r="V91" s="98" t="str">
        <f>LOOKUP(B91,'Startovní listina'!$B$3:$B$302,'Startovní listina'!$N$3:$N$302)</f>
        <v>N</v>
      </c>
      <c r="W91" s="98" t="str">
        <f>LOOKUP(B91,'Startovní listina'!$B$3:$B$302,'Startovní listina'!$O$3:$O$302)</f>
        <v>N</v>
      </c>
      <c r="X91" s="98" t="str">
        <f>LOOKUP(B91,'Startovní listina'!$B$3:$B$302,'Startovní listina'!$T$3:$T$302)</f>
        <v>N</v>
      </c>
      <c r="Y91" s="98" t="str">
        <f>LOOKUP(B91,'Startovní listina'!$B$3:$B$302,'Startovní listina'!$U$3:$U$302)</f>
        <v>N</v>
      </c>
      <c r="Z91" t="s">
        <v>158</v>
      </c>
      <c r="AA91">
        <f>MAX(G$4:G90)+1</f>
        <v>61</v>
      </c>
      <c r="AB91">
        <f>MAX(H$4:H90)+1</f>
        <v>17</v>
      </c>
      <c r="AC91">
        <f>MAX(I$4:I90)+1</f>
        <v>6</v>
      </c>
      <c r="AD91">
        <f>MAX(J$4:J90)+1</f>
        <v>1</v>
      </c>
      <c r="AE91">
        <f>MAX(K$4:K90)+1</f>
        <v>2</v>
      </c>
      <c r="AF91">
        <f>MAX(L$4:L90)+1</f>
        <v>6</v>
      </c>
      <c r="AG91">
        <f>MAX(M$4:M90)+1</f>
        <v>1</v>
      </c>
      <c r="AH91">
        <f>MAX(N$4:N90)+1</f>
        <v>1</v>
      </c>
      <c r="AI91">
        <f>MAX(O$4:O90)+1</f>
        <v>10</v>
      </c>
      <c r="AJ91">
        <f>MAX(P$4:P90)+1</f>
        <v>1</v>
      </c>
      <c r="AK91">
        <f>MAX(Q$4:Q90)+1</f>
        <v>3</v>
      </c>
      <c r="AL91" t="e">
        <f>MAX(#REF!)+1</f>
        <v>#REF!</v>
      </c>
      <c r="AN91" s="105">
        <f>LOOKUP(U91,TR!$A$4:$A$11,TR!$B$4:$B$11)</f>
        <v>0.02342592592592593</v>
      </c>
      <c r="AP91" s="154"/>
    </row>
    <row r="92" spans="1:42" ht="12.75">
      <c r="A92" s="227" t="s">
        <v>97</v>
      </c>
      <c r="B92" s="126">
        <v>40</v>
      </c>
      <c r="C92" s="123" t="str">
        <f>LOOKUP(B92,'Startovní listina'!$B$3:$B$302,'Startovní listina'!$C$3:$C$302)</f>
        <v>Patera Jan</v>
      </c>
      <c r="D92" s="123" t="str">
        <f>LOOKUP(B92,'Startovní listina'!$B$3:$B$302,'Startovní listina'!$D$3:$D$302)</f>
        <v>Praha 4</v>
      </c>
      <c r="E92" s="124">
        <f>LOOKUP(B92,'Startovní listina'!$B$3:$B$302,'Startovní listina'!$E$3:$E$302)</f>
        <v>1980</v>
      </c>
      <c r="F92" s="128">
        <v>0.027905092592592592</v>
      </c>
      <c r="G92" s="132">
        <f t="shared" si="15"/>
        <v>61</v>
      </c>
      <c r="H92" s="132" t="str">
        <f t="shared" si="16"/>
        <v> </v>
      </c>
      <c r="I92" s="132" t="str">
        <f t="shared" si="17"/>
        <v> </v>
      </c>
      <c r="J92" s="132" t="str">
        <f t="shared" si="18"/>
        <v> </v>
      </c>
      <c r="K92" s="132" t="str">
        <f t="shared" si="19"/>
        <v> </v>
      </c>
      <c r="L92" s="132" t="str">
        <f t="shared" si="20"/>
        <v> </v>
      </c>
      <c r="M92" s="132" t="str">
        <f t="shared" si="21"/>
        <v> </v>
      </c>
      <c r="N92" s="132" t="str">
        <f t="shared" si="22"/>
        <v> </v>
      </c>
      <c r="O92" s="132" t="str">
        <f t="shared" si="23"/>
        <v> </v>
      </c>
      <c r="P92" s="132" t="str">
        <f t="shared" si="24"/>
        <v> </v>
      </c>
      <c r="Q92" s="132" t="str">
        <f t="shared" si="25"/>
        <v> </v>
      </c>
      <c r="R92" s="220" t="str">
        <f t="shared" si="26"/>
        <v> </v>
      </c>
      <c r="S92" s="223">
        <f t="shared" si="28"/>
        <v>76.93902944836168</v>
      </c>
      <c r="T92" s="104" t="s">
        <v>158</v>
      </c>
      <c r="U92" s="98" t="str">
        <f>LOOKUP(B92,'Startovní listina'!$B$3:$B$302,'Startovní listina'!$F$3:$F$302)</f>
        <v>A</v>
      </c>
      <c r="V92" s="98" t="str">
        <f>LOOKUP(B92,'Startovní listina'!$B$3:$B$302,'Startovní listina'!$N$3:$N$302)</f>
        <v>N</v>
      </c>
      <c r="W92" s="98" t="str">
        <f>LOOKUP(B92,'Startovní listina'!$B$3:$B$302,'Startovní listina'!$O$3:$O$302)</f>
        <v>N</v>
      </c>
      <c r="X92" s="98" t="str">
        <f>LOOKUP(B92,'Startovní listina'!$B$3:$B$302,'Startovní listina'!$T$3:$T$302)</f>
        <v>N</v>
      </c>
      <c r="Y92" s="98" t="str">
        <f>LOOKUP(B92,'Startovní listina'!$B$3:$B$302,'Startovní listina'!$U$3:$U$302)</f>
        <v>N</v>
      </c>
      <c r="Z92" t="s">
        <v>158</v>
      </c>
      <c r="AA92">
        <f>MAX(G$4:G91)+1</f>
        <v>61</v>
      </c>
      <c r="AB92">
        <f>MAX(H$4:H91)+1</f>
        <v>17</v>
      </c>
      <c r="AC92">
        <f>MAX(I$4:I91)+1</f>
        <v>7</v>
      </c>
      <c r="AD92">
        <f>MAX(J$4:J91)+1</f>
        <v>1</v>
      </c>
      <c r="AE92">
        <f>MAX(K$4:K91)+1</f>
        <v>2</v>
      </c>
      <c r="AF92">
        <f>MAX(L$4:L91)+1</f>
        <v>6</v>
      </c>
      <c r="AG92">
        <f>MAX(M$4:M91)+1</f>
        <v>1</v>
      </c>
      <c r="AH92">
        <f>MAX(N$4:N91)+1</f>
        <v>1</v>
      </c>
      <c r="AI92">
        <f>MAX(O$4:O91)+1</f>
        <v>10</v>
      </c>
      <c r="AJ92">
        <f>MAX(P$4:P91)+1</f>
        <v>1</v>
      </c>
      <c r="AK92">
        <f>MAX(Q$4:Q91)+1</f>
        <v>3</v>
      </c>
      <c r="AL92" t="e">
        <f>MAX(#REF!)+1</f>
        <v>#REF!</v>
      </c>
      <c r="AN92" s="105">
        <f>LOOKUP(U92,TR!$A$4:$A$11,TR!$B$4:$B$11)</f>
        <v>0.020439814814814817</v>
      </c>
      <c r="AP92" s="154"/>
    </row>
    <row r="93" spans="1:42" ht="12.75">
      <c r="A93" s="227" t="s">
        <v>98</v>
      </c>
      <c r="B93" s="126">
        <v>96</v>
      </c>
      <c r="C93" s="123" t="str">
        <f>LOOKUP(B93,'Startovní listina'!$B$3:$B$302,'Startovní listina'!$C$3:$C$302)</f>
        <v>Synek Stanislav</v>
      </c>
      <c r="D93" s="123" t="str">
        <f>LOOKUP(B93,'Startovní listina'!$B$3:$B$302,'Startovní listina'!$D$3:$D$302)</f>
        <v>Fenrir FHS UK Praha</v>
      </c>
      <c r="E93" s="124">
        <f>LOOKUP(B93,'Startovní listina'!$B$3:$B$302,'Startovní listina'!$E$3:$E$302)</f>
        <v>1978</v>
      </c>
      <c r="F93" s="128">
        <v>0.02798611111111111</v>
      </c>
      <c r="G93" s="132">
        <f t="shared" si="15"/>
        <v>62</v>
      </c>
      <c r="H93" s="132" t="str">
        <f t="shared" si="16"/>
        <v> </v>
      </c>
      <c r="I93" s="132" t="str">
        <f t="shared" si="17"/>
        <v> </v>
      </c>
      <c r="J93" s="132" t="str">
        <f t="shared" si="18"/>
        <v> </v>
      </c>
      <c r="K93" s="132" t="str">
        <f t="shared" si="19"/>
        <v> </v>
      </c>
      <c r="L93" s="132" t="str">
        <f t="shared" si="20"/>
        <v> </v>
      </c>
      <c r="M93" s="132" t="str">
        <f t="shared" si="21"/>
        <v> </v>
      </c>
      <c r="N93" s="132" t="str">
        <f t="shared" si="22"/>
        <v> </v>
      </c>
      <c r="O93" s="132" t="str">
        <f t="shared" si="23"/>
        <v> </v>
      </c>
      <c r="P93" s="132" t="str">
        <f t="shared" si="24"/>
        <v> </v>
      </c>
      <c r="Q93" s="132" t="str">
        <f t="shared" si="25"/>
        <v> </v>
      </c>
      <c r="R93" s="220" t="str">
        <f t="shared" si="26"/>
        <v> </v>
      </c>
      <c r="S93" s="223">
        <f t="shared" si="28"/>
        <v>76.71629445822995</v>
      </c>
      <c r="T93" s="104" t="s">
        <v>158</v>
      </c>
      <c r="U93" s="98" t="str">
        <f>LOOKUP(B93,'Startovní listina'!$B$3:$B$302,'Startovní listina'!$F$3:$F$302)</f>
        <v>A</v>
      </c>
      <c r="V93" s="98" t="str">
        <f>LOOKUP(B93,'Startovní listina'!$B$3:$B$302,'Startovní listina'!$N$3:$N$302)</f>
        <v>N</v>
      </c>
      <c r="W93" s="98" t="str">
        <f>LOOKUP(B93,'Startovní listina'!$B$3:$B$302,'Startovní listina'!$O$3:$O$302)</f>
        <v>N</v>
      </c>
      <c r="X93" s="98" t="str">
        <f>LOOKUP(B93,'Startovní listina'!$B$3:$B$302,'Startovní listina'!$T$3:$T$302)</f>
        <v>N</v>
      </c>
      <c r="Y93" s="98" t="str">
        <f>LOOKUP(B93,'Startovní listina'!$B$3:$B$302,'Startovní listina'!$U$3:$U$302)</f>
        <v>N</v>
      </c>
      <c r="Z93" t="s">
        <v>158</v>
      </c>
      <c r="AA93">
        <f>MAX(G$4:G92)+1</f>
        <v>62</v>
      </c>
      <c r="AB93">
        <f>MAX(H$4:H92)+1</f>
        <v>17</v>
      </c>
      <c r="AC93">
        <f>MAX(I$4:I92)+1</f>
        <v>7</v>
      </c>
      <c r="AD93">
        <f>MAX(J$4:J92)+1</f>
        <v>1</v>
      </c>
      <c r="AE93">
        <f>MAX(K$4:K92)+1</f>
        <v>2</v>
      </c>
      <c r="AF93">
        <f>MAX(L$4:L92)+1</f>
        <v>6</v>
      </c>
      <c r="AG93">
        <f>MAX(M$4:M92)+1</f>
        <v>1</v>
      </c>
      <c r="AH93">
        <f>MAX(N$4:N92)+1</f>
        <v>1</v>
      </c>
      <c r="AI93">
        <f>MAX(O$4:O92)+1</f>
        <v>10</v>
      </c>
      <c r="AJ93">
        <f>MAX(P$4:P92)+1</f>
        <v>1</v>
      </c>
      <c r="AK93">
        <f>MAX(Q$4:Q92)+1</f>
        <v>3</v>
      </c>
      <c r="AL93" t="e">
        <f>MAX(#REF!)+1</f>
        <v>#REF!</v>
      </c>
      <c r="AN93" s="105">
        <f>LOOKUP(U93,TR!$A$4:$A$11,TR!$B$4:$B$11)</f>
        <v>0.020439814814814817</v>
      </c>
      <c r="AP93" s="154"/>
    </row>
    <row r="94" spans="1:42" ht="12.75">
      <c r="A94" s="227" t="s">
        <v>99</v>
      </c>
      <c r="B94" s="126">
        <v>182</v>
      </c>
      <c r="C94" s="123" t="str">
        <f>LOOKUP(B94,'Startovní listina'!$B$3:$B$302,'Startovní listina'!$C$3:$C$302)</f>
        <v>Černý Vladimír</v>
      </c>
      <c r="D94" s="123" t="str">
        <f>LOOKUP(B94,'Startovní listina'!$B$3:$B$302,'Startovní listina'!$D$3:$D$302)</f>
        <v>HAC Praha</v>
      </c>
      <c r="E94" s="124">
        <f>LOOKUP(B94,'Startovní listina'!$B$3:$B$302,'Startovní listina'!$E$3:$E$302)</f>
        <v>1952</v>
      </c>
      <c r="F94" s="128">
        <v>0.02802083333333333</v>
      </c>
      <c r="G94" s="132" t="str">
        <f t="shared" si="15"/>
        <v> </v>
      </c>
      <c r="H94" s="132" t="str">
        <f t="shared" si="16"/>
        <v> </v>
      </c>
      <c r="I94" s="132">
        <f t="shared" si="17"/>
        <v>7</v>
      </c>
      <c r="J94" s="132" t="str">
        <f t="shared" si="18"/>
        <v> </v>
      </c>
      <c r="K94" s="132" t="str">
        <f t="shared" si="19"/>
        <v> </v>
      </c>
      <c r="L94" s="132" t="str">
        <f t="shared" si="20"/>
        <v> </v>
      </c>
      <c r="M94" s="132" t="str">
        <f t="shared" si="21"/>
        <v> </v>
      </c>
      <c r="N94" s="132" t="str">
        <f t="shared" si="22"/>
        <v> </v>
      </c>
      <c r="O94" s="132" t="str">
        <f t="shared" si="23"/>
        <v> </v>
      </c>
      <c r="P94" s="132" t="str">
        <f t="shared" si="24"/>
        <v> </v>
      </c>
      <c r="Q94" s="132" t="str">
        <f t="shared" si="25"/>
        <v> </v>
      </c>
      <c r="R94" s="220" t="str">
        <f t="shared" si="26"/>
        <v> </v>
      </c>
      <c r="S94" s="223">
        <f t="shared" si="28"/>
        <v>76.62123089632385</v>
      </c>
      <c r="T94" s="104" t="s">
        <v>158</v>
      </c>
      <c r="U94" s="98" t="str">
        <f>LOOKUP(B94,'Startovní listina'!$B$3:$B$302,'Startovní listina'!$F$3:$F$302)</f>
        <v>C</v>
      </c>
      <c r="V94" s="98" t="str">
        <f>LOOKUP(B94,'Startovní listina'!$B$3:$B$302,'Startovní listina'!$N$3:$N$302)</f>
        <v>N</v>
      </c>
      <c r="W94" s="98" t="str">
        <f>LOOKUP(B94,'Startovní listina'!$B$3:$B$302,'Startovní listina'!$O$3:$O$302)</f>
        <v>N</v>
      </c>
      <c r="X94" s="98" t="str">
        <f>LOOKUP(B94,'Startovní listina'!$B$3:$B$302,'Startovní listina'!$T$3:$T$302)</f>
        <v>N</v>
      </c>
      <c r="Y94" s="98" t="str">
        <f>LOOKUP(B94,'Startovní listina'!$B$3:$B$302,'Startovní listina'!$U$3:$U$302)</f>
        <v>N</v>
      </c>
      <c r="Z94" t="s">
        <v>158</v>
      </c>
      <c r="AA94">
        <f>MAX(G$4:G93)+1</f>
        <v>63</v>
      </c>
      <c r="AB94">
        <f>MAX(H$4:H93)+1</f>
        <v>17</v>
      </c>
      <c r="AC94">
        <f>MAX(I$4:I93)+1</f>
        <v>7</v>
      </c>
      <c r="AD94">
        <f>MAX(J$4:J93)+1</f>
        <v>1</v>
      </c>
      <c r="AE94">
        <f>MAX(K$4:K93)+1</f>
        <v>2</v>
      </c>
      <c r="AF94">
        <f>MAX(L$4:L93)+1</f>
        <v>6</v>
      </c>
      <c r="AG94">
        <f>MAX(M$4:M93)+1</f>
        <v>1</v>
      </c>
      <c r="AH94">
        <f>MAX(N$4:N93)+1</f>
        <v>1</v>
      </c>
      <c r="AI94">
        <f>MAX(O$4:O93)+1</f>
        <v>10</v>
      </c>
      <c r="AJ94">
        <f>MAX(P$4:P93)+1</f>
        <v>1</v>
      </c>
      <c r="AK94">
        <f>MAX(Q$4:Q93)+1</f>
        <v>3</v>
      </c>
      <c r="AL94" t="e">
        <f>MAX(#REF!)+1</f>
        <v>#REF!</v>
      </c>
      <c r="AN94" s="105">
        <f>LOOKUP(U94,TR!$A$4:$A$11,TR!$B$4:$B$11)</f>
        <v>0.02342592592592593</v>
      </c>
      <c r="AP94" s="154"/>
    </row>
    <row r="95" spans="1:42" ht="12.75">
      <c r="A95" s="227" t="s">
        <v>100</v>
      </c>
      <c r="B95" s="126">
        <v>79</v>
      </c>
      <c r="C95" s="123" t="str">
        <f>LOOKUP(B95,'Startovní listina'!$B$3:$B$302,'Startovní listina'!$C$3:$C$302)</f>
        <v>Schöpf Jan</v>
      </c>
      <c r="D95" s="123" t="str">
        <f>LOOKUP(B95,'Startovní listina'!$B$3:$B$302,'Startovní listina'!$D$3:$D$302)</f>
        <v>Traged TEAM</v>
      </c>
      <c r="E95" s="124">
        <f>LOOKUP(B95,'Startovní listina'!$B$3:$B$302,'Startovní listina'!$E$3:$E$302)</f>
        <v>1979</v>
      </c>
      <c r="F95" s="128">
        <v>0.028055555555555556</v>
      </c>
      <c r="G95" s="132">
        <f t="shared" si="15"/>
        <v>63</v>
      </c>
      <c r="H95" s="132" t="str">
        <f t="shared" si="16"/>
        <v> </v>
      </c>
      <c r="I95" s="132" t="str">
        <f t="shared" si="17"/>
        <v> </v>
      </c>
      <c r="J95" s="132" t="str">
        <f t="shared" si="18"/>
        <v> </v>
      </c>
      <c r="K95" s="132" t="str">
        <f t="shared" si="19"/>
        <v> </v>
      </c>
      <c r="L95" s="132" t="str">
        <f t="shared" si="20"/>
        <v> </v>
      </c>
      <c r="M95" s="132" t="str">
        <f t="shared" si="21"/>
        <v> </v>
      </c>
      <c r="N95" s="132" t="str">
        <f t="shared" si="22"/>
        <v> </v>
      </c>
      <c r="O95" s="132" t="str">
        <f t="shared" si="23"/>
        <v> </v>
      </c>
      <c r="P95" s="132" t="str">
        <f t="shared" si="24"/>
        <v> </v>
      </c>
      <c r="Q95" s="132" t="str">
        <f t="shared" si="25"/>
        <v> </v>
      </c>
      <c r="R95" s="220" t="str">
        <f t="shared" si="26"/>
        <v> </v>
      </c>
      <c r="S95" s="223">
        <f t="shared" si="28"/>
        <v>76.52640264026404</v>
      </c>
      <c r="T95" s="104" t="s">
        <v>158</v>
      </c>
      <c r="U95" s="98" t="str">
        <f>LOOKUP(B95,'Startovní listina'!$B$3:$B$302,'Startovní listina'!$F$3:$F$302)</f>
        <v>A</v>
      </c>
      <c r="V95" s="98" t="str">
        <f>LOOKUP(B95,'Startovní listina'!$B$3:$B$302,'Startovní listina'!$N$3:$N$302)</f>
        <v>N</v>
      </c>
      <c r="W95" s="98" t="str">
        <f>LOOKUP(B95,'Startovní listina'!$B$3:$B$302,'Startovní listina'!$O$3:$O$302)</f>
        <v>N</v>
      </c>
      <c r="X95" s="98" t="str">
        <f>LOOKUP(B95,'Startovní listina'!$B$3:$B$302,'Startovní listina'!$T$3:$T$302)</f>
        <v>N</v>
      </c>
      <c r="Y95" s="98" t="str">
        <f>LOOKUP(B95,'Startovní listina'!$B$3:$B$302,'Startovní listina'!$U$3:$U$302)</f>
        <v>N</v>
      </c>
      <c r="Z95" t="s">
        <v>158</v>
      </c>
      <c r="AA95">
        <f>MAX(G$4:G94)+1</f>
        <v>63</v>
      </c>
      <c r="AB95">
        <f>MAX(H$4:H94)+1</f>
        <v>17</v>
      </c>
      <c r="AC95">
        <f>MAX(I$4:I94)+1</f>
        <v>8</v>
      </c>
      <c r="AD95">
        <f>MAX(J$4:J94)+1</f>
        <v>1</v>
      </c>
      <c r="AE95">
        <f>MAX(K$4:K94)+1</f>
        <v>2</v>
      </c>
      <c r="AF95">
        <f>MAX(L$4:L94)+1</f>
        <v>6</v>
      </c>
      <c r="AG95">
        <f>MAX(M$4:M94)+1</f>
        <v>1</v>
      </c>
      <c r="AH95">
        <f>MAX(N$4:N94)+1</f>
        <v>1</v>
      </c>
      <c r="AI95">
        <f>MAX(O$4:O94)+1</f>
        <v>10</v>
      </c>
      <c r="AJ95">
        <f>MAX(P$4:P94)+1</f>
        <v>1</v>
      </c>
      <c r="AK95">
        <f>MAX(Q$4:Q94)+1</f>
        <v>3</v>
      </c>
      <c r="AL95" t="e">
        <f>MAX(#REF!)+1</f>
        <v>#REF!</v>
      </c>
      <c r="AN95" s="105">
        <f>LOOKUP(U95,TR!$A$4:$A$11,TR!$B$4:$B$11)</f>
        <v>0.020439814814814817</v>
      </c>
      <c r="AP95" s="154"/>
    </row>
    <row r="96" spans="1:42" ht="12.75">
      <c r="A96" s="227" t="s">
        <v>101</v>
      </c>
      <c r="B96" s="126">
        <v>6</v>
      </c>
      <c r="C96" s="123" t="str">
        <f>LOOKUP(B96,'Startovní listina'!$B$3:$B$302,'Startovní listina'!$C$3:$C$302)</f>
        <v>Herda Jan</v>
      </c>
      <c r="D96" s="123" t="str">
        <f>LOOKUP(B96,'Startovní listina'!$B$3:$B$302,'Startovní listina'!$D$3:$D$302)</f>
        <v>Dobřichov</v>
      </c>
      <c r="E96" s="124">
        <f>LOOKUP(B96,'Startovní listina'!$B$3:$B$302,'Startovní listina'!$E$3:$E$302)</f>
        <v>1983</v>
      </c>
      <c r="F96" s="128">
        <v>0.028067129629629626</v>
      </c>
      <c r="G96" s="132">
        <f t="shared" si="15"/>
        <v>64</v>
      </c>
      <c r="H96" s="132" t="str">
        <f t="shared" si="16"/>
        <v> </v>
      </c>
      <c r="I96" s="132" t="str">
        <f t="shared" si="17"/>
        <v> </v>
      </c>
      <c r="J96" s="132" t="str">
        <f t="shared" si="18"/>
        <v> </v>
      </c>
      <c r="K96" s="132" t="str">
        <f t="shared" si="19"/>
        <v> </v>
      </c>
      <c r="L96" s="132" t="str">
        <f t="shared" si="20"/>
        <v> </v>
      </c>
      <c r="M96" s="132" t="str">
        <f t="shared" si="21"/>
        <v> </v>
      </c>
      <c r="N96" s="132" t="str">
        <f t="shared" si="22"/>
        <v> </v>
      </c>
      <c r="O96" s="132">
        <f t="shared" si="23"/>
        <v>10</v>
      </c>
      <c r="P96" s="132" t="str">
        <f t="shared" si="24"/>
        <v> </v>
      </c>
      <c r="Q96" s="132">
        <f t="shared" si="25"/>
        <v>3</v>
      </c>
      <c r="R96" s="220" t="str">
        <f t="shared" si="26"/>
        <v> </v>
      </c>
      <c r="S96" s="223">
        <f t="shared" si="28"/>
        <v>76.49484536082475</v>
      </c>
      <c r="T96" s="104" t="s">
        <v>158</v>
      </c>
      <c r="U96" s="98" t="str">
        <f>LOOKUP(B96,'Startovní listina'!$B$3:$B$302,'Startovní listina'!$F$3:$F$302)</f>
        <v>A</v>
      </c>
      <c r="V96" s="98" t="str">
        <f>LOOKUP(B96,'Startovní listina'!$B$3:$B$302,'Startovní listina'!$N$3:$N$302)</f>
        <v>A</v>
      </c>
      <c r="W96" s="98" t="str">
        <f>LOOKUP(B96,'Startovní listina'!$B$3:$B$302,'Startovní listina'!$O$3:$O$302)</f>
        <v>N</v>
      </c>
      <c r="X96" s="98" t="str">
        <f>LOOKUP(B96,'Startovní listina'!$B$3:$B$302,'Startovní listina'!$T$3:$T$302)</f>
        <v>A</v>
      </c>
      <c r="Y96" s="98" t="str">
        <f>LOOKUP(B96,'Startovní listina'!$B$3:$B$302,'Startovní listina'!$U$3:$U$302)</f>
        <v>N</v>
      </c>
      <c r="Z96" t="s">
        <v>158</v>
      </c>
      <c r="AA96">
        <f>MAX(G$4:G95)+1</f>
        <v>64</v>
      </c>
      <c r="AB96">
        <f>MAX(H$4:H95)+1</f>
        <v>17</v>
      </c>
      <c r="AC96">
        <f>MAX(I$4:I95)+1</f>
        <v>8</v>
      </c>
      <c r="AD96">
        <f>MAX(J$4:J95)+1</f>
        <v>1</v>
      </c>
      <c r="AE96">
        <f>MAX(K$4:K95)+1</f>
        <v>2</v>
      </c>
      <c r="AF96">
        <f>MAX(L$4:L95)+1</f>
        <v>6</v>
      </c>
      <c r="AG96">
        <f>MAX(M$4:M95)+1</f>
        <v>1</v>
      </c>
      <c r="AH96">
        <f>MAX(N$4:N95)+1</f>
        <v>1</v>
      </c>
      <c r="AI96">
        <f>MAX(O$4:O95)+1</f>
        <v>10</v>
      </c>
      <c r="AJ96">
        <f>MAX(P$4:P95)+1</f>
        <v>1</v>
      </c>
      <c r="AK96">
        <f>MAX(Q$4:Q95)+1</f>
        <v>3</v>
      </c>
      <c r="AL96" t="e">
        <f>MAX(#REF!)+1</f>
        <v>#REF!</v>
      </c>
      <c r="AN96" s="105">
        <f>LOOKUP(U96,TR!$A$4:$A$11,TR!$B$4:$B$11)</f>
        <v>0.020439814814814817</v>
      </c>
      <c r="AP96" s="154"/>
    </row>
    <row r="97" spans="1:42" ht="12.75">
      <c r="A97" s="227" t="s">
        <v>102</v>
      </c>
      <c r="B97" s="126">
        <v>141</v>
      </c>
      <c r="C97" s="123" t="str">
        <f>LOOKUP(B97,'Startovní listina'!$B$3:$B$302,'Startovní listina'!$C$3:$C$302)</f>
        <v>Rosenberger Luboš</v>
      </c>
      <c r="D97" s="123" t="str">
        <f>LOOKUP(B97,'Startovní listina'!$B$3:$B$302,'Startovní listina'!$D$3:$D$302)</f>
        <v>Sokol Kolín</v>
      </c>
      <c r="E97" s="124">
        <f>LOOKUP(B97,'Startovní listina'!$B$3:$B$302,'Startovní listina'!$E$3:$E$302)</f>
        <v>1962</v>
      </c>
      <c r="F97" s="128">
        <v>0.02815972222222222</v>
      </c>
      <c r="G97" s="132" t="str">
        <f t="shared" si="15"/>
        <v> </v>
      </c>
      <c r="H97" s="132">
        <f t="shared" si="16"/>
        <v>17</v>
      </c>
      <c r="I97" s="132" t="str">
        <f t="shared" si="17"/>
        <v> </v>
      </c>
      <c r="J97" s="132" t="str">
        <f t="shared" si="18"/>
        <v> </v>
      </c>
      <c r="K97" s="132" t="str">
        <f t="shared" si="19"/>
        <v> </v>
      </c>
      <c r="L97" s="132" t="str">
        <f t="shared" si="20"/>
        <v> </v>
      </c>
      <c r="M97" s="132" t="str">
        <f t="shared" si="21"/>
        <v> </v>
      </c>
      <c r="N97" s="132" t="str">
        <f t="shared" si="22"/>
        <v> </v>
      </c>
      <c r="O97" s="132">
        <f t="shared" si="23"/>
        <v>11</v>
      </c>
      <c r="P97" s="132" t="str">
        <f t="shared" si="24"/>
        <v> </v>
      </c>
      <c r="Q97" s="132" t="str">
        <f t="shared" si="25"/>
        <v> </v>
      </c>
      <c r="R97" s="220" t="str">
        <f t="shared" si="26"/>
        <v> </v>
      </c>
      <c r="S97" s="223">
        <f t="shared" si="28"/>
        <v>76.24332100287712</v>
      </c>
      <c r="T97" s="104" t="s">
        <v>158</v>
      </c>
      <c r="U97" s="98" t="str">
        <f>LOOKUP(B97,'Startovní listina'!$B$3:$B$302,'Startovní listina'!$F$3:$F$302)</f>
        <v>B</v>
      </c>
      <c r="V97" s="98" t="str">
        <f>LOOKUP(B97,'Startovní listina'!$B$3:$B$302,'Startovní listina'!$N$3:$N$302)</f>
        <v>A</v>
      </c>
      <c r="W97" s="98" t="str">
        <f>LOOKUP(B97,'Startovní listina'!$B$3:$B$302,'Startovní listina'!$O$3:$O$302)</f>
        <v>N</v>
      </c>
      <c r="X97" s="98" t="str">
        <f>LOOKUP(B97,'Startovní listina'!$B$3:$B$302,'Startovní listina'!$T$3:$T$302)</f>
        <v>N</v>
      </c>
      <c r="Y97" s="98" t="str">
        <f>LOOKUP(B97,'Startovní listina'!$B$3:$B$302,'Startovní listina'!$U$3:$U$302)</f>
        <v>N</v>
      </c>
      <c r="Z97" t="s">
        <v>158</v>
      </c>
      <c r="AA97">
        <f>MAX(G$4:G96)+1</f>
        <v>65</v>
      </c>
      <c r="AB97">
        <f>MAX(H$4:H96)+1</f>
        <v>17</v>
      </c>
      <c r="AC97">
        <f>MAX(I$4:I96)+1</f>
        <v>8</v>
      </c>
      <c r="AD97">
        <f>MAX(J$4:J96)+1</f>
        <v>1</v>
      </c>
      <c r="AE97">
        <f>MAX(K$4:K96)+1</f>
        <v>2</v>
      </c>
      <c r="AF97">
        <f>MAX(L$4:L96)+1</f>
        <v>6</v>
      </c>
      <c r="AG97">
        <f>MAX(M$4:M96)+1</f>
        <v>1</v>
      </c>
      <c r="AH97">
        <f>MAX(N$4:N96)+1</f>
        <v>1</v>
      </c>
      <c r="AI97">
        <f>MAX(O$4:O96)+1</f>
        <v>11</v>
      </c>
      <c r="AJ97">
        <f>MAX(P$4:P96)+1</f>
        <v>1</v>
      </c>
      <c r="AK97">
        <f>MAX(Q$4:Q96)+1</f>
        <v>4</v>
      </c>
      <c r="AL97" t="e">
        <f>MAX(#REF!)+1</f>
        <v>#REF!</v>
      </c>
      <c r="AN97" s="105">
        <f>LOOKUP(U97,TR!$A$4:$A$11,TR!$B$4:$B$11)</f>
        <v>0.021863425925925925</v>
      </c>
      <c r="AP97" s="154"/>
    </row>
    <row r="98" spans="1:42" ht="12.75">
      <c r="A98" s="227" t="s">
        <v>103</v>
      </c>
      <c r="B98" s="126">
        <v>184</v>
      </c>
      <c r="C98" s="123" t="str">
        <f>LOOKUP(B98,'Startovní listina'!$B$3:$B$302,'Startovní listina'!$C$3:$C$302)</f>
        <v>Keil Jaroslav</v>
      </c>
      <c r="D98" s="123" t="str">
        <f>LOOKUP(B98,'Startovní listina'!$B$3:$B$302,'Startovní listina'!$D$3:$D$302)</f>
        <v>Asics Praha</v>
      </c>
      <c r="E98" s="124">
        <f>LOOKUP(B98,'Startovní listina'!$B$3:$B$302,'Startovní listina'!$E$3:$E$302)</f>
        <v>1953</v>
      </c>
      <c r="F98" s="128">
        <v>0.028182870370370372</v>
      </c>
      <c r="G98" s="132" t="str">
        <f t="shared" si="15"/>
        <v> </v>
      </c>
      <c r="H98" s="132" t="str">
        <f t="shared" si="16"/>
        <v> </v>
      </c>
      <c r="I98" s="132">
        <f t="shared" si="17"/>
        <v>8</v>
      </c>
      <c r="J98" s="132" t="str">
        <f t="shared" si="18"/>
        <v> </v>
      </c>
      <c r="K98" s="132" t="str">
        <f t="shared" si="19"/>
        <v> </v>
      </c>
      <c r="L98" s="132" t="str">
        <f t="shared" si="20"/>
        <v> </v>
      </c>
      <c r="M98" s="132" t="str">
        <f t="shared" si="21"/>
        <v> </v>
      </c>
      <c r="N98" s="132" t="str">
        <f t="shared" si="22"/>
        <v> </v>
      </c>
      <c r="O98" s="132" t="str">
        <f t="shared" si="23"/>
        <v> </v>
      </c>
      <c r="P98" s="132" t="str">
        <f t="shared" si="24"/>
        <v> </v>
      </c>
      <c r="Q98" s="132" t="str">
        <f t="shared" si="25"/>
        <v> </v>
      </c>
      <c r="R98" s="220" t="str">
        <f t="shared" si="26"/>
        <v> </v>
      </c>
      <c r="S98" s="223">
        <f t="shared" si="28"/>
        <v>76.18069815195072</v>
      </c>
      <c r="T98" s="104" t="s">
        <v>158</v>
      </c>
      <c r="U98" s="98" t="str">
        <f>LOOKUP(B98,'Startovní listina'!$B$3:$B$302,'Startovní listina'!$F$3:$F$302)</f>
        <v>C</v>
      </c>
      <c r="V98" s="98" t="str">
        <f>LOOKUP(B98,'Startovní listina'!$B$3:$B$302,'Startovní listina'!$N$3:$N$302)</f>
        <v>N</v>
      </c>
      <c r="W98" s="98" t="str">
        <f>LOOKUP(B98,'Startovní listina'!$B$3:$B$302,'Startovní listina'!$O$3:$O$302)</f>
        <v>N</v>
      </c>
      <c r="X98" s="98" t="str">
        <f>LOOKUP(B98,'Startovní listina'!$B$3:$B$302,'Startovní listina'!$T$3:$T$302)</f>
        <v>N</v>
      </c>
      <c r="Y98" s="98" t="str">
        <f>LOOKUP(B98,'Startovní listina'!$B$3:$B$302,'Startovní listina'!$U$3:$U$302)</f>
        <v>N</v>
      </c>
      <c r="Z98" t="s">
        <v>158</v>
      </c>
      <c r="AA98">
        <f>MAX(G$4:G97)+1</f>
        <v>65</v>
      </c>
      <c r="AB98">
        <f>MAX(H$4:H97)+1</f>
        <v>18</v>
      </c>
      <c r="AC98">
        <f>MAX(I$4:I97)+1</f>
        <v>8</v>
      </c>
      <c r="AD98">
        <f>MAX(J$4:J97)+1</f>
        <v>1</v>
      </c>
      <c r="AE98">
        <f>MAX(K$4:K97)+1</f>
        <v>2</v>
      </c>
      <c r="AF98">
        <f>MAX(L$4:L97)+1</f>
        <v>6</v>
      </c>
      <c r="AG98">
        <f>MAX(M$4:M97)+1</f>
        <v>1</v>
      </c>
      <c r="AH98">
        <f>MAX(N$4:N97)+1</f>
        <v>1</v>
      </c>
      <c r="AI98">
        <f>MAX(O$4:O97)+1</f>
        <v>12</v>
      </c>
      <c r="AJ98">
        <f>MAX(P$4:P97)+1</f>
        <v>1</v>
      </c>
      <c r="AK98">
        <f>MAX(Q$4:Q97)+1</f>
        <v>4</v>
      </c>
      <c r="AL98" t="e">
        <f>MAX(#REF!)+1</f>
        <v>#REF!</v>
      </c>
      <c r="AN98" s="105">
        <f>LOOKUP(U98,TR!$A$4:$A$11,TR!$B$4:$B$11)</f>
        <v>0.02342592592592593</v>
      </c>
      <c r="AP98" s="154"/>
    </row>
    <row r="99" spans="1:42" ht="12.75">
      <c r="A99" s="227" t="s">
        <v>104</v>
      </c>
      <c r="B99" s="126">
        <v>43</v>
      </c>
      <c r="C99" s="123" t="str">
        <f>LOOKUP(B99,'Startovní listina'!$B$3:$B$302,'Startovní listina'!$C$3:$C$302)</f>
        <v>Tuček Václav</v>
      </c>
      <c r="D99" s="123" t="str">
        <f>LOOKUP(B99,'Startovní listina'!$B$3:$B$302,'Startovní listina'!$D$3:$D$302)</f>
        <v>TJCHS TURBO Chotěboř</v>
      </c>
      <c r="E99" s="124">
        <f>LOOKUP(B99,'Startovní listina'!$B$3:$B$302,'Startovní listina'!$E$3:$E$302)</f>
        <v>1977</v>
      </c>
      <c r="F99" s="128">
        <v>0.028194444444444442</v>
      </c>
      <c r="G99" s="132">
        <f t="shared" si="15"/>
        <v>65</v>
      </c>
      <c r="H99" s="132" t="str">
        <f t="shared" si="16"/>
        <v> </v>
      </c>
      <c r="I99" s="132" t="str">
        <f t="shared" si="17"/>
        <v> </v>
      </c>
      <c r="J99" s="132" t="str">
        <f t="shared" si="18"/>
        <v> </v>
      </c>
      <c r="K99" s="132" t="str">
        <f t="shared" si="19"/>
        <v> </v>
      </c>
      <c r="L99" s="132" t="str">
        <f t="shared" si="20"/>
        <v> </v>
      </c>
      <c r="M99" s="132" t="str">
        <f t="shared" si="21"/>
        <v> </v>
      </c>
      <c r="N99" s="132" t="str">
        <f t="shared" si="22"/>
        <v> </v>
      </c>
      <c r="O99" s="132" t="str">
        <f t="shared" si="23"/>
        <v> </v>
      </c>
      <c r="P99" s="132" t="str">
        <f t="shared" si="24"/>
        <v> </v>
      </c>
      <c r="Q99" s="132" t="str">
        <f t="shared" si="25"/>
        <v> </v>
      </c>
      <c r="R99" s="220" t="str">
        <f t="shared" si="26"/>
        <v> </v>
      </c>
      <c r="S99" s="223">
        <f t="shared" si="28"/>
        <v>76.14942528735634</v>
      </c>
      <c r="T99" s="104" t="s">
        <v>158</v>
      </c>
      <c r="U99" s="98" t="str">
        <f>LOOKUP(B99,'Startovní listina'!$B$3:$B$302,'Startovní listina'!$F$3:$F$302)</f>
        <v>A</v>
      </c>
      <c r="V99" s="98" t="str">
        <f>LOOKUP(B99,'Startovní listina'!$B$3:$B$302,'Startovní listina'!$N$3:$N$302)</f>
        <v>N</v>
      </c>
      <c r="W99" s="98" t="str">
        <f>LOOKUP(B99,'Startovní listina'!$B$3:$B$302,'Startovní listina'!$O$3:$O$302)</f>
        <v>N</v>
      </c>
      <c r="X99" s="98" t="str">
        <f>LOOKUP(B99,'Startovní listina'!$B$3:$B$302,'Startovní listina'!$T$3:$T$302)</f>
        <v>N</v>
      </c>
      <c r="Y99" s="98" t="str">
        <f>LOOKUP(B99,'Startovní listina'!$B$3:$B$302,'Startovní listina'!$U$3:$U$302)</f>
        <v>N</v>
      </c>
      <c r="Z99" t="s">
        <v>158</v>
      </c>
      <c r="AA99">
        <f>MAX(G$4:G98)+1</f>
        <v>65</v>
      </c>
      <c r="AB99">
        <f>MAX(H$4:H98)+1</f>
        <v>18</v>
      </c>
      <c r="AC99">
        <f>MAX(I$4:I98)+1</f>
        <v>9</v>
      </c>
      <c r="AD99">
        <f>MAX(J$4:J98)+1</f>
        <v>1</v>
      </c>
      <c r="AE99">
        <f>MAX(K$4:K98)+1</f>
        <v>2</v>
      </c>
      <c r="AF99">
        <f>MAX(L$4:L98)+1</f>
        <v>6</v>
      </c>
      <c r="AG99">
        <f>MAX(M$4:M98)+1</f>
        <v>1</v>
      </c>
      <c r="AH99">
        <f>MAX(N$4:N98)+1</f>
        <v>1</v>
      </c>
      <c r="AI99">
        <f>MAX(O$4:O98)+1</f>
        <v>12</v>
      </c>
      <c r="AJ99">
        <f>MAX(P$4:P98)+1</f>
        <v>1</v>
      </c>
      <c r="AK99">
        <f>MAX(Q$4:Q98)+1</f>
        <v>4</v>
      </c>
      <c r="AL99" t="e">
        <f>MAX(#REF!)+1</f>
        <v>#REF!</v>
      </c>
      <c r="AN99" s="105">
        <f>LOOKUP(U99,TR!$A$4:$A$11,TR!$B$4:$B$11)</f>
        <v>0.020439814814814817</v>
      </c>
      <c r="AP99" s="154"/>
    </row>
    <row r="100" spans="1:42" ht="12.75">
      <c r="A100" s="227" t="s">
        <v>105</v>
      </c>
      <c r="B100" s="126">
        <v>202</v>
      </c>
      <c r="C100" s="123" t="str">
        <f>LOOKUP(B100,'Startovní listina'!$B$3:$B$302,'Startovní listina'!$C$3:$C$302)</f>
        <v>Hasal Karel</v>
      </c>
      <c r="D100" s="123" t="str">
        <f>LOOKUP(B100,'Startovní listina'!$B$3:$B$302,'Startovní listina'!$D$3:$D$302)</f>
        <v>Lety</v>
      </c>
      <c r="E100" s="124">
        <f>LOOKUP(B100,'Startovní listina'!$B$3:$B$302,'Startovní listina'!$E$3:$E$302)</f>
        <v>1953</v>
      </c>
      <c r="F100" s="128">
        <v>0.028240740740740736</v>
      </c>
      <c r="G100" s="132" t="str">
        <f t="shared" si="15"/>
        <v> </v>
      </c>
      <c r="H100" s="132" t="str">
        <f t="shared" si="16"/>
        <v> </v>
      </c>
      <c r="I100" s="132">
        <f t="shared" si="17"/>
        <v>9</v>
      </c>
      <c r="J100" s="132" t="str">
        <f t="shared" si="18"/>
        <v> </v>
      </c>
      <c r="K100" s="132" t="str">
        <f t="shared" si="19"/>
        <v> </v>
      </c>
      <c r="L100" s="132" t="str">
        <f t="shared" si="20"/>
        <v> </v>
      </c>
      <c r="M100" s="132" t="str">
        <f t="shared" si="21"/>
        <v> </v>
      </c>
      <c r="N100" s="132" t="str">
        <f t="shared" si="22"/>
        <v> </v>
      </c>
      <c r="O100" s="132" t="str">
        <f t="shared" si="23"/>
        <v> </v>
      </c>
      <c r="P100" s="132" t="str">
        <f t="shared" si="24"/>
        <v> </v>
      </c>
      <c r="Q100" s="132" t="str">
        <f t="shared" si="25"/>
        <v> </v>
      </c>
      <c r="R100" s="220" t="str">
        <f t="shared" si="26"/>
        <v> </v>
      </c>
      <c r="S100" s="223">
        <f t="shared" si="28"/>
        <v>76.02459016393445</v>
      </c>
      <c r="T100" s="104" t="s">
        <v>158</v>
      </c>
      <c r="U100" s="98" t="str">
        <f>LOOKUP(B100,'Startovní listina'!$B$3:$B$302,'Startovní listina'!$F$3:$F$302)</f>
        <v>C</v>
      </c>
      <c r="V100" s="98" t="str">
        <f>LOOKUP(B100,'Startovní listina'!$B$3:$B$302,'Startovní listina'!$N$3:$N$302)</f>
        <v>N</v>
      </c>
      <c r="W100" s="98" t="str">
        <f>LOOKUP(B100,'Startovní listina'!$B$3:$B$302,'Startovní listina'!$O$3:$O$302)</f>
        <v>N</v>
      </c>
      <c r="X100" s="98" t="str">
        <f>LOOKUP(B100,'Startovní listina'!$B$3:$B$302,'Startovní listina'!$T$3:$T$302)</f>
        <v>N</v>
      </c>
      <c r="Y100" s="98" t="str">
        <f>LOOKUP(B100,'Startovní listina'!$B$3:$B$302,'Startovní listina'!$U$3:$U$302)</f>
        <v>N</v>
      </c>
      <c r="Z100" t="s">
        <v>158</v>
      </c>
      <c r="AA100">
        <f>MAX(G$4:G99)+1</f>
        <v>66</v>
      </c>
      <c r="AB100">
        <f>MAX(H$4:H99)+1</f>
        <v>18</v>
      </c>
      <c r="AC100">
        <f>MAX(I$4:I99)+1</f>
        <v>9</v>
      </c>
      <c r="AD100">
        <f>MAX(J$4:J99)+1</f>
        <v>1</v>
      </c>
      <c r="AE100">
        <f>MAX(K$4:K99)+1</f>
        <v>2</v>
      </c>
      <c r="AF100">
        <f>MAX(L$4:L99)+1</f>
        <v>6</v>
      </c>
      <c r="AG100">
        <f>MAX(M$4:M99)+1</f>
        <v>1</v>
      </c>
      <c r="AH100">
        <f>MAX(N$4:N99)+1</f>
        <v>1</v>
      </c>
      <c r="AI100">
        <f>MAX(O$4:O99)+1</f>
        <v>12</v>
      </c>
      <c r="AJ100">
        <f>MAX(P$4:P99)+1</f>
        <v>1</v>
      </c>
      <c r="AK100">
        <f>MAX(Q$4:Q99)+1</f>
        <v>4</v>
      </c>
      <c r="AL100" t="e">
        <f>MAX(#REF!)+1</f>
        <v>#REF!</v>
      </c>
      <c r="AN100" s="105">
        <f>LOOKUP(U100,TR!$A$4:$A$11,TR!$B$4:$B$11)</f>
        <v>0.02342592592592593</v>
      </c>
      <c r="AP100" s="154"/>
    </row>
    <row r="101" spans="1:40" s="204" customFormat="1" ht="12.75">
      <c r="A101" s="228" t="s">
        <v>106</v>
      </c>
      <c r="B101" s="198">
        <v>364</v>
      </c>
      <c r="C101" s="199" t="str">
        <f>LOOKUP(B101,'Startovní listina'!$B$3:$B$302,'Startovní listina'!$C$3:$C$302)</f>
        <v>Fořtová Iveta</v>
      </c>
      <c r="D101" s="199" t="str">
        <f>LOOKUP(B101,'Startovní listina'!$B$3:$B$302,'Startovní listina'!$D$3:$D$302)</f>
        <v>Sokol Kolín</v>
      </c>
      <c r="E101" s="197">
        <f>LOOKUP(B101,'Startovní listina'!$B$3:$B$302,'Startovní listina'!$E$3:$E$302)</f>
        <v>1972</v>
      </c>
      <c r="F101" s="200">
        <v>0.02826388888888889</v>
      </c>
      <c r="G101" s="201" t="str">
        <f t="shared" si="15"/>
        <v> </v>
      </c>
      <c r="H101" s="201" t="str">
        <f t="shared" si="16"/>
        <v> </v>
      </c>
      <c r="I101" s="201" t="str">
        <f t="shared" si="17"/>
        <v> </v>
      </c>
      <c r="J101" s="201" t="str">
        <f t="shared" si="18"/>
        <v> </v>
      </c>
      <c r="K101" s="201" t="str">
        <f t="shared" si="19"/>
        <v> </v>
      </c>
      <c r="L101" s="201" t="str">
        <f t="shared" si="20"/>
        <v> </v>
      </c>
      <c r="M101" s="201">
        <f t="shared" si="21"/>
        <v>1</v>
      </c>
      <c r="N101" s="201" t="str">
        <f t="shared" si="22"/>
        <v> </v>
      </c>
      <c r="O101" s="201" t="str">
        <f t="shared" si="23"/>
        <v> </v>
      </c>
      <c r="P101" s="201">
        <f t="shared" si="24"/>
        <v>1</v>
      </c>
      <c r="Q101" s="201" t="str">
        <f t="shared" si="25"/>
        <v> </v>
      </c>
      <c r="R101" s="221" t="str">
        <f t="shared" si="26"/>
        <v> </v>
      </c>
      <c r="S101" s="224">
        <f>(F$55/F101)*100</f>
        <v>92.58804258804257</v>
      </c>
      <c r="T101" s="202" t="s">
        <v>158</v>
      </c>
      <c r="U101" s="203" t="str">
        <f>LOOKUP(B101,'Startovní listina'!$B$3:$B$302,'Startovní listina'!$F$3:$F$302)</f>
        <v>G</v>
      </c>
      <c r="V101" s="203" t="str">
        <f>LOOKUP(B101,'Startovní listina'!$B$3:$B$302,'Startovní listina'!$N$3:$N$302)</f>
        <v>N</v>
      </c>
      <c r="W101" s="203" t="str">
        <f>LOOKUP(B101,'Startovní listina'!$B$3:$B$302,'Startovní listina'!$O$3:$O$302)</f>
        <v>A</v>
      </c>
      <c r="X101" s="203" t="str">
        <f>LOOKUP(B101,'Startovní listina'!$B$3:$B$302,'Startovní listina'!$T$3:$T$302)</f>
        <v>N</v>
      </c>
      <c r="Y101" s="203" t="str">
        <f>LOOKUP(B101,'Startovní listina'!$B$3:$B$302,'Startovní listina'!$U$3:$U$302)</f>
        <v>N</v>
      </c>
      <c r="Z101" s="204" t="s">
        <v>158</v>
      </c>
      <c r="AA101" s="204">
        <f>MAX(G$4:G100)+1</f>
        <v>66</v>
      </c>
      <c r="AB101" s="204">
        <f>MAX(H$4:H100)+1</f>
        <v>18</v>
      </c>
      <c r="AC101" s="204">
        <f>MAX(I$4:I100)+1</f>
        <v>10</v>
      </c>
      <c r="AD101" s="204">
        <f>MAX(J$4:J100)+1</f>
        <v>1</v>
      </c>
      <c r="AE101" s="204">
        <f>MAX(K$4:K100)+1</f>
        <v>2</v>
      </c>
      <c r="AF101" s="204">
        <f>MAX(L$4:L100)+1</f>
        <v>6</v>
      </c>
      <c r="AG101" s="204">
        <f>MAX(M$4:M100)+1</f>
        <v>1</v>
      </c>
      <c r="AH101" s="204">
        <f>MAX(N$4:N100)+1</f>
        <v>1</v>
      </c>
      <c r="AI101" s="204">
        <f>MAX(O$4:O100)+1</f>
        <v>12</v>
      </c>
      <c r="AJ101" s="204">
        <f>MAX(P$4:P100)+1</f>
        <v>1</v>
      </c>
      <c r="AK101" s="204">
        <f>MAX(Q$4:Q100)+1</f>
        <v>4</v>
      </c>
      <c r="AL101" s="204" t="e">
        <f>MAX(#REF!)+1</f>
        <v>#REF!</v>
      </c>
      <c r="AN101" s="205">
        <f>LOOKUP(U101,TR!$A$4:$A$11,TR!$B$4:$B$11)</f>
        <v>0.0249537037037037</v>
      </c>
    </row>
    <row r="102" spans="1:42" ht="12.75">
      <c r="A102" s="227" t="s">
        <v>107</v>
      </c>
      <c r="B102" s="126">
        <v>193</v>
      </c>
      <c r="C102" s="123" t="str">
        <f>LOOKUP(B102,'Startovní listina'!$B$3:$B$302,'Startovní listina'!$C$3:$C$302)</f>
        <v>Roubík František</v>
      </c>
      <c r="D102" s="123" t="str">
        <f>LOOKUP(B102,'Startovní listina'!$B$3:$B$302,'Startovní listina'!$D$3:$D$302)</f>
        <v>Čerčany</v>
      </c>
      <c r="E102" s="124">
        <f>LOOKUP(B102,'Startovní listina'!$B$3:$B$302,'Startovní listina'!$E$3:$E$302)</f>
        <v>1956</v>
      </c>
      <c r="F102" s="128">
        <v>0.02832175925925926</v>
      </c>
      <c r="G102" s="132" t="str">
        <f t="shared" si="15"/>
        <v> </v>
      </c>
      <c r="H102" s="132" t="str">
        <f t="shared" si="16"/>
        <v> </v>
      </c>
      <c r="I102" s="132">
        <f t="shared" si="17"/>
        <v>10</v>
      </c>
      <c r="J102" s="132" t="str">
        <f t="shared" si="18"/>
        <v> </v>
      </c>
      <c r="K102" s="132" t="str">
        <f t="shared" si="19"/>
        <v> </v>
      </c>
      <c r="L102" s="132" t="str">
        <f t="shared" si="20"/>
        <v> </v>
      </c>
      <c r="M102" s="132" t="str">
        <f t="shared" si="21"/>
        <v> </v>
      </c>
      <c r="N102" s="132" t="str">
        <f t="shared" si="22"/>
        <v> </v>
      </c>
      <c r="O102" s="132" t="str">
        <f t="shared" si="23"/>
        <v> </v>
      </c>
      <c r="P102" s="132" t="str">
        <f t="shared" si="24"/>
        <v> </v>
      </c>
      <c r="Q102" s="132" t="str">
        <f t="shared" si="25"/>
        <v> </v>
      </c>
      <c r="R102" s="220" t="str">
        <f t="shared" si="26"/>
        <v> </v>
      </c>
      <c r="S102" s="223">
        <f aca="true" t="shared" si="29" ref="S102:S129">(F$4/F102)*100</f>
        <v>75.80711074785452</v>
      </c>
      <c r="T102" s="104" t="s">
        <v>158</v>
      </c>
      <c r="U102" s="98" t="str">
        <f>LOOKUP(B102,'Startovní listina'!$B$3:$B$302,'Startovní listina'!$F$3:$F$302)</f>
        <v>C</v>
      </c>
      <c r="V102" s="98" t="str">
        <f>LOOKUP(B102,'Startovní listina'!$B$3:$B$302,'Startovní listina'!$N$3:$N$302)</f>
        <v>N</v>
      </c>
      <c r="W102" s="98" t="str">
        <f>LOOKUP(B102,'Startovní listina'!$B$3:$B$302,'Startovní listina'!$O$3:$O$302)</f>
        <v>N</v>
      </c>
      <c r="X102" s="98" t="str">
        <f>LOOKUP(B102,'Startovní listina'!$B$3:$B$302,'Startovní listina'!$T$3:$T$302)</f>
        <v>N</v>
      </c>
      <c r="Y102" s="98" t="str">
        <f>LOOKUP(B102,'Startovní listina'!$B$3:$B$302,'Startovní listina'!$U$3:$U$302)</f>
        <v>N</v>
      </c>
      <c r="Z102" t="s">
        <v>158</v>
      </c>
      <c r="AA102">
        <f>MAX(G$4:G101)+1</f>
        <v>66</v>
      </c>
      <c r="AB102">
        <f>MAX(H$4:H101)+1</f>
        <v>18</v>
      </c>
      <c r="AC102">
        <f>MAX(I$4:I101)+1</f>
        <v>10</v>
      </c>
      <c r="AD102">
        <f>MAX(J$4:J101)+1</f>
        <v>1</v>
      </c>
      <c r="AE102">
        <f>MAX(K$4:K101)+1</f>
        <v>2</v>
      </c>
      <c r="AF102">
        <f>MAX(L$4:L101)+1</f>
        <v>6</v>
      </c>
      <c r="AG102">
        <f>MAX(M$4:M101)+1</f>
        <v>2</v>
      </c>
      <c r="AH102">
        <f>MAX(N$4:N101)+1</f>
        <v>1</v>
      </c>
      <c r="AI102">
        <f>MAX(O$4:O101)+1</f>
        <v>12</v>
      </c>
      <c r="AJ102">
        <f>MAX(P$4:P101)+1</f>
        <v>2</v>
      </c>
      <c r="AK102">
        <f>MAX(Q$4:Q101)+1</f>
        <v>4</v>
      </c>
      <c r="AL102" t="e">
        <f>MAX(#REF!)+1</f>
        <v>#REF!</v>
      </c>
      <c r="AN102" s="105">
        <f>LOOKUP(U102,TR!$A$4:$A$11,TR!$B$4:$B$11)</f>
        <v>0.02342592592592593</v>
      </c>
      <c r="AP102" s="154"/>
    </row>
    <row r="103" spans="1:42" ht="12.75">
      <c r="A103" s="227" t="s">
        <v>108</v>
      </c>
      <c r="B103" s="126">
        <v>75</v>
      </c>
      <c r="C103" s="123" t="str">
        <f>LOOKUP(B103,'Startovní listina'!$B$3:$B$302,'Startovní listina'!$C$3:$C$302)</f>
        <v>Nejedlý Petr</v>
      </c>
      <c r="D103" s="123" t="str">
        <f>LOOKUP(B103,'Startovní listina'!$B$3:$B$302,'Startovní listina'!$D$3:$D$302)</f>
        <v>Praha - 5</v>
      </c>
      <c r="E103" s="124">
        <f>LOOKUP(B103,'Startovní listina'!$B$3:$B$302,'Startovní listina'!$E$3:$E$302)</f>
        <v>1974</v>
      </c>
      <c r="F103" s="128">
        <v>0.028414351851851847</v>
      </c>
      <c r="G103" s="132">
        <f t="shared" si="15"/>
        <v>66</v>
      </c>
      <c r="H103" s="132" t="str">
        <f t="shared" si="16"/>
        <v> </v>
      </c>
      <c r="I103" s="132" t="str">
        <f t="shared" si="17"/>
        <v> </v>
      </c>
      <c r="J103" s="132" t="str">
        <f t="shared" si="18"/>
        <v> </v>
      </c>
      <c r="K103" s="132" t="str">
        <f t="shared" si="19"/>
        <v> </v>
      </c>
      <c r="L103" s="132" t="str">
        <f t="shared" si="20"/>
        <v> </v>
      </c>
      <c r="M103" s="132" t="str">
        <f t="shared" si="21"/>
        <v> </v>
      </c>
      <c r="N103" s="132" t="str">
        <f t="shared" si="22"/>
        <v> </v>
      </c>
      <c r="O103" s="132" t="str">
        <f t="shared" si="23"/>
        <v> </v>
      </c>
      <c r="P103" s="132" t="str">
        <f t="shared" si="24"/>
        <v> </v>
      </c>
      <c r="Q103" s="132" t="str">
        <f t="shared" si="25"/>
        <v> </v>
      </c>
      <c r="R103" s="220" t="str">
        <f t="shared" si="26"/>
        <v> </v>
      </c>
      <c r="S103" s="223">
        <f t="shared" si="29"/>
        <v>75.56008146639513</v>
      </c>
      <c r="T103" s="104" t="s">
        <v>158</v>
      </c>
      <c r="U103" s="98" t="str">
        <f>LOOKUP(B103,'Startovní listina'!$B$3:$B$302,'Startovní listina'!$F$3:$F$302)</f>
        <v>A</v>
      </c>
      <c r="V103" s="98" t="str">
        <f>LOOKUP(B103,'Startovní listina'!$B$3:$B$302,'Startovní listina'!$N$3:$N$302)</f>
        <v>N</v>
      </c>
      <c r="W103" s="98" t="str">
        <f>LOOKUP(B103,'Startovní listina'!$B$3:$B$302,'Startovní listina'!$O$3:$O$302)</f>
        <v>N</v>
      </c>
      <c r="X103" s="98" t="str">
        <f>LOOKUP(B103,'Startovní listina'!$B$3:$B$302,'Startovní listina'!$T$3:$T$302)</f>
        <v>N</v>
      </c>
      <c r="Y103" s="98" t="str">
        <f>LOOKUP(B103,'Startovní listina'!$B$3:$B$302,'Startovní listina'!$U$3:$U$302)</f>
        <v>N</v>
      </c>
      <c r="Z103" t="s">
        <v>158</v>
      </c>
      <c r="AA103">
        <f>MAX(G$4:G102)+1</f>
        <v>66</v>
      </c>
      <c r="AB103">
        <f>MAX(H$4:H102)+1</f>
        <v>18</v>
      </c>
      <c r="AC103">
        <f>MAX(I$4:I102)+1</f>
        <v>11</v>
      </c>
      <c r="AD103">
        <f>MAX(J$4:J102)+1</f>
        <v>1</v>
      </c>
      <c r="AE103">
        <f>MAX(K$4:K102)+1</f>
        <v>2</v>
      </c>
      <c r="AF103">
        <f>MAX(L$4:L102)+1</f>
        <v>6</v>
      </c>
      <c r="AG103">
        <f>MAX(M$4:M102)+1</f>
        <v>2</v>
      </c>
      <c r="AH103">
        <f>MAX(N$4:N102)+1</f>
        <v>1</v>
      </c>
      <c r="AI103">
        <f>MAX(O$4:O102)+1</f>
        <v>12</v>
      </c>
      <c r="AJ103">
        <f>MAX(P$4:P102)+1</f>
        <v>2</v>
      </c>
      <c r="AK103">
        <f>MAX(Q$4:Q102)+1</f>
        <v>4</v>
      </c>
      <c r="AL103" t="e">
        <f>MAX(#REF!)+1</f>
        <v>#REF!</v>
      </c>
      <c r="AN103" s="105">
        <f>LOOKUP(U103,TR!$A$4:$A$11,TR!$B$4:$B$11)</f>
        <v>0.020439814814814817</v>
      </c>
      <c r="AP103" s="154"/>
    </row>
    <row r="104" spans="1:42" s="204" customFormat="1" ht="12.75">
      <c r="A104" s="228" t="s">
        <v>109</v>
      </c>
      <c r="B104" s="198">
        <v>306</v>
      </c>
      <c r="C104" s="199" t="str">
        <f>LOOKUP(B104,'Startovní listina'!$B$3:$B$302,'Startovní listina'!$C$3:$C$302)</f>
        <v>Říha Miroslav</v>
      </c>
      <c r="D104" s="199" t="str">
        <f>LOOKUP(B104,'Startovní listina'!$B$3:$B$302,'Startovní listina'!$D$3:$D$302)</f>
        <v>Sokol Sadská</v>
      </c>
      <c r="E104" s="197">
        <f>LOOKUP(B104,'Startovní listina'!$B$3:$B$302,'Startovní listina'!$E$3:$E$302)</f>
        <v>1945</v>
      </c>
      <c r="F104" s="200">
        <v>0.028449074074074075</v>
      </c>
      <c r="G104" s="201" t="str">
        <f t="shared" si="15"/>
        <v> </v>
      </c>
      <c r="H104" s="201" t="str">
        <f t="shared" si="16"/>
        <v> </v>
      </c>
      <c r="I104" s="201" t="str">
        <f t="shared" si="17"/>
        <v> </v>
      </c>
      <c r="J104" s="201">
        <f t="shared" si="18"/>
        <v>1</v>
      </c>
      <c r="K104" s="201" t="str">
        <f t="shared" si="19"/>
        <v> </v>
      </c>
      <c r="L104" s="201" t="str">
        <f t="shared" si="20"/>
        <v> </v>
      </c>
      <c r="M104" s="201" t="str">
        <f t="shared" si="21"/>
        <v> </v>
      </c>
      <c r="N104" s="201" t="str">
        <f t="shared" si="22"/>
        <v> </v>
      </c>
      <c r="O104" s="201" t="str">
        <f t="shared" si="23"/>
        <v> </v>
      </c>
      <c r="P104" s="201" t="str">
        <f t="shared" si="24"/>
        <v> </v>
      </c>
      <c r="Q104" s="201" t="str">
        <f t="shared" si="25"/>
        <v> </v>
      </c>
      <c r="R104" s="221" t="str">
        <f t="shared" si="26"/>
        <v> </v>
      </c>
      <c r="S104" s="224">
        <f t="shared" si="29"/>
        <v>75.46786004882019</v>
      </c>
      <c r="T104" s="202" t="s">
        <v>158</v>
      </c>
      <c r="U104" s="203" t="str">
        <f>LOOKUP(B104,'Startovní listina'!$B$3:$B$302,'Startovní listina'!$F$3:$F$302)</f>
        <v>D</v>
      </c>
      <c r="V104" s="203" t="str">
        <f>LOOKUP(B104,'Startovní listina'!$B$3:$B$302,'Startovní listina'!$N$3:$N$302)</f>
        <v>N</v>
      </c>
      <c r="W104" s="203" t="str">
        <f>LOOKUP(B104,'Startovní listina'!$B$3:$B$302,'Startovní listina'!$O$3:$O$302)</f>
        <v>N</v>
      </c>
      <c r="X104" s="203" t="str">
        <f>LOOKUP(B104,'Startovní listina'!$B$3:$B$302,'Startovní listina'!$T$3:$T$302)</f>
        <v>N</v>
      </c>
      <c r="Y104" s="203" t="str">
        <f>LOOKUP(B104,'Startovní listina'!$B$3:$B$302,'Startovní listina'!$U$3:$U$302)</f>
        <v>N</v>
      </c>
      <c r="Z104" s="204" t="s">
        <v>158</v>
      </c>
      <c r="AA104" s="204">
        <f>MAX(G$4:G103)+1</f>
        <v>67</v>
      </c>
      <c r="AB104" s="204">
        <f>MAX(H$4:H103)+1</f>
        <v>18</v>
      </c>
      <c r="AC104" s="204">
        <f>MAX(I$4:I103)+1</f>
        <v>11</v>
      </c>
      <c r="AD104" s="204">
        <f>MAX(J$4:J103)+1</f>
        <v>1</v>
      </c>
      <c r="AE104" s="204">
        <f>MAX(K$4:K103)+1</f>
        <v>2</v>
      </c>
      <c r="AF104" s="204">
        <f>MAX(L$4:L103)+1</f>
        <v>6</v>
      </c>
      <c r="AG104" s="204">
        <f>MAX(M$4:M103)+1</f>
        <v>2</v>
      </c>
      <c r="AH104" s="204">
        <f>MAX(N$4:N103)+1</f>
        <v>1</v>
      </c>
      <c r="AI104" s="204">
        <f>MAX(O$4:O103)+1</f>
        <v>12</v>
      </c>
      <c r="AJ104" s="204">
        <f>MAX(P$4:P103)+1</f>
        <v>2</v>
      </c>
      <c r="AK104" s="204">
        <f>MAX(Q$4:Q103)+1</f>
        <v>4</v>
      </c>
      <c r="AL104" s="204" t="e">
        <f>MAX(#REF!)+1</f>
        <v>#REF!</v>
      </c>
      <c r="AN104" s="205">
        <f>LOOKUP(U104,TR!$A$4:$A$11,TR!$B$4:$B$11)</f>
        <v>0.025543981481481483</v>
      </c>
      <c r="AP104" s="206"/>
    </row>
    <row r="105" spans="1:42" ht="12.75">
      <c r="A105" s="227" t="s">
        <v>110</v>
      </c>
      <c r="B105" s="126">
        <v>220</v>
      </c>
      <c r="C105" s="123" t="str">
        <f>LOOKUP(B105,'Startovní listina'!$B$3:$B$302,'Startovní listina'!$C$3:$C$302)</f>
        <v>Martínek Jiří</v>
      </c>
      <c r="D105" s="123" t="str">
        <f>LOOKUP(B105,'Startovní listina'!$B$3:$B$302,'Startovní listina'!$D$3:$D$302)</f>
        <v>Sokol Kolín</v>
      </c>
      <c r="E105" s="124">
        <f>LOOKUP(B105,'Startovní listina'!$B$3:$B$302,'Startovní listina'!$E$3:$E$302)</f>
        <v>1949</v>
      </c>
      <c r="F105" s="128">
        <v>0.02854166666666667</v>
      </c>
      <c r="G105" s="132" t="str">
        <f t="shared" si="15"/>
        <v> </v>
      </c>
      <c r="H105" s="132" t="str">
        <f t="shared" si="16"/>
        <v> </v>
      </c>
      <c r="I105" s="132">
        <f t="shared" si="17"/>
        <v>11</v>
      </c>
      <c r="J105" s="132" t="str">
        <f t="shared" si="18"/>
        <v> </v>
      </c>
      <c r="K105" s="132" t="str">
        <f t="shared" si="19"/>
        <v> </v>
      </c>
      <c r="L105" s="132" t="str">
        <f t="shared" si="20"/>
        <v> </v>
      </c>
      <c r="M105" s="132" t="str">
        <f t="shared" si="21"/>
        <v> </v>
      </c>
      <c r="N105" s="132" t="str">
        <f t="shared" si="22"/>
        <v> </v>
      </c>
      <c r="O105" s="132">
        <f t="shared" si="23"/>
        <v>12</v>
      </c>
      <c r="P105" s="132" t="str">
        <f t="shared" si="24"/>
        <v> </v>
      </c>
      <c r="Q105" s="132" t="str">
        <f t="shared" si="25"/>
        <v> </v>
      </c>
      <c r="R105" s="220" t="str">
        <f t="shared" si="26"/>
        <v> </v>
      </c>
      <c r="S105" s="223">
        <f t="shared" si="29"/>
        <v>75.22303325223034</v>
      </c>
      <c r="T105" s="104" t="s">
        <v>158</v>
      </c>
      <c r="U105" s="98" t="str">
        <f>LOOKUP(B105,'Startovní listina'!$B$3:$B$302,'Startovní listina'!$F$3:$F$302)</f>
        <v>C</v>
      </c>
      <c r="V105" s="98" t="str">
        <f>LOOKUP(B105,'Startovní listina'!$B$3:$B$302,'Startovní listina'!$N$3:$N$302)</f>
        <v>A</v>
      </c>
      <c r="W105" s="98" t="str">
        <f>LOOKUP(B105,'Startovní listina'!$B$3:$B$302,'Startovní listina'!$O$3:$O$302)</f>
        <v>N</v>
      </c>
      <c r="X105" s="98" t="str">
        <f>LOOKUP(B105,'Startovní listina'!$B$3:$B$302,'Startovní listina'!$T$3:$T$302)</f>
        <v>N</v>
      </c>
      <c r="Y105" s="98" t="str">
        <f>LOOKUP(B105,'Startovní listina'!$B$3:$B$302,'Startovní listina'!$U$3:$U$302)</f>
        <v>N</v>
      </c>
      <c r="Z105" t="s">
        <v>158</v>
      </c>
      <c r="AA105">
        <f>MAX(G$4:G104)+1</f>
        <v>67</v>
      </c>
      <c r="AB105">
        <f>MAX(H$4:H104)+1</f>
        <v>18</v>
      </c>
      <c r="AC105">
        <f>MAX(I$4:I104)+1</f>
        <v>11</v>
      </c>
      <c r="AD105">
        <f>MAX(J$4:J104)+1</f>
        <v>2</v>
      </c>
      <c r="AE105">
        <f>MAX(K$4:K104)+1</f>
        <v>2</v>
      </c>
      <c r="AF105">
        <f>MAX(L$4:L104)+1</f>
        <v>6</v>
      </c>
      <c r="AG105">
        <f>MAX(M$4:M104)+1</f>
        <v>2</v>
      </c>
      <c r="AH105">
        <f>MAX(N$4:N104)+1</f>
        <v>1</v>
      </c>
      <c r="AI105">
        <f>MAX(O$4:O104)+1</f>
        <v>12</v>
      </c>
      <c r="AJ105">
        <f>MAX(P$4:P104)+1</f>
        <v>2</v>
      </c>
      <c r="AK105">
        <f>MAX(Q$4:Q104)+1</f>
        <v>4</v>
      </c>
      <c r="AL105" t="e">
        <f>MAX(#REF!)+1</f>
        <v>#REF!</v>
      </c>
      <c r="AN105" s="105">
        <f>LOOKUP(U105,TR!$A$4:$A$11,TR!$B$4:$B$11)</f>
        <v>0.02342592592592593</v>
      </c>
      <c r="AP105" s="154"/>
    </row>
    <row r="106" spans="1:42" ht="12.75">
      <c r="A106" s="227" t="s">
        <v>111</v>
      </c>
      <c r="B106" s="126">
        <v>71</v>
      </c>
      <c r="C106" s="123" t="str">
        <f>LOOKUP(B106,'Startovní listina'!$B$3:$B$302,'Startovní listina'!$C$3:$C$302)</f>
        <v>Češka Jakub</v>
      </c>
      <c r="D106" s="123" t="str">
        <f>LOOKUP(B106,'Startovní listina'!$B$3:$B$302,'Startovní listina'!$D$3:$D$302)</f>
        <v>Fenrir</v>
      </c>
      <c r="E106" s="124">
        <f>LOOKUP(B106,'Startovní listina'!$B$3:$B$302,'Startovní listina'!$E$3:$E$302)</f>
        <v>1971</v>
      </c>
      <c r="F106" s="128">
        <v>0.028634259259259262</v>
      </c>
      <c r="G106" s="132">
        <f t="shared" si="15"/>
        <v>67</v>
      </c>
      <c r="H106" s="132" t="str">
        <f t="shared" si="16"/>
        <v> </v>
      </c>
      <c r="I106" s="132" t="str">
        <f t="shared" si="17"/>
        <v> </v>
      </c>
      <c r="J106" s="132" t="str">
        <f t="shared" si="18"/>
        <v> </v>
      </c>
      <c r="K106" s="132" t="str">
        <f t="shared" si="19"/>
        <v> </v>
      </c>
      <c r="L106" s="132" t="str">
        <f t="shared" si="20"/>
        <v> </v>
      </c>
      <c r="M106" s="132" t="str">
        <f t="shared" si="21"/>
        <v> </v>
      </c>
      <c r="N106" s="132" t="str">
        <f t="shared" si="22"/>
        <v> </v>
      </c>
      <c r="O106" s="132" t="str">
        <f t="shared" si="23"/>
        <v> </v>
      </c>
      <c r="P106" s="132" t="str">
        <f t="shared" si="24"/>
        <v> </v>
      </c>
      <c r="Q106" s="132">
        <f t="shared" si="25"/>
        <v>4</v>
      </c>
      <c r="R106" s="220" t="str">
        <f t="shared" si="26"/>
        <v> </v>
      </c>
      <c r="S106" s="223">
        <f t="shared" si="29"/>
        <v>74.9797898140663</v>
      </c>
      <c r="T106" s="104" t="s">
        <v>158</v>
      </c>
      <c r="U106" s="98" t="str">
        <f>LOOKUP(B106,'Startovní listina'!$B$3:$B$302,'Startovní listina'!$F$3:$F$302)</f>
        <v>A</v>
      </c>
      <c r="V106" s="98" t="str">
        <f>LOOKUP(B106,'Startovní listina'!$B$3:$B$302,'Startovní listina'!$N$3:$N$302)</f>
        <v>N</v>
      </c>
      <c r="W106" s="98" t="str">
        <f>LOOKUP(B106,'Startovní listina'!$B$3:$B$302,'Startovní listina'!$O$3:$O$302)</f>
        <v>N</v>
      </c>
      <c r="X106" s="98" t="str">
        <f>LOOKUP(B106,'Startovní listina'!$B$3:$B$302,'Startovní listina'!$T$3:$T$302)</f>
        <v>A</v>
      </c>
      <c r="Y106" s="98" t="str">
        <f>LOOKUP(B106,'Startovní listina'!$B$3:$B$302,'Startovní listina'!$U$3:$U$302)</f>
        <v>N</v>
      </c>
      <c r="Z106" t="s">
        <v>158</v>
      </c>
      <c r="AA106">
        <f>MAX(G$4:G105)+1</f>
        <v>67</v>
      </c>
      <c r="AB106">
        <f>MAX(H$4:H105)+1</f>
        <v>18</v>
      </c>
      <c r="AC106">
        <f>MAX(I$4:I105)+1</f>
        <v>12</v>
      </c>
      <c r="AD106">
        <f>MAX(J$4:J105)+1</f>
        <v>2</v>
      </c>
      <c r="AE106">
        <f>MAX(K$4:K105)+1</f>
        <v>2</v>
      </c>
      <c r="AF106">
        <f>MAX(L$4:L105)+1</f>
        <v>6</v>
      </c>
      <c r="AG106">
        <f>MAX(M$4:M105)+1</f>
        <v>2</v>
      </c>
      <c r="AH106">
        <f>MAX(N$4:N105)+1</f>
        <v>1</v>
      </c>
      <c r="AI106">
        <f>MAX(O$4:O105)+1</f>
        <v>13</v>
      </c>
      <c r="AJ106">
        <f>MAX(P$4:P105)+1</f>
        <v>2</v>
      </c>
      <c r="AK106">
        <f>MAX(Q$4:Q105)+1</f>
        <v>4</v>
      </c>
      <c r="AL106" t="e">
        <f>MAX(#REF!)+1</f>
        <v>#REF!</v>
      </c>
      <c r="AN106" s="105">
        <f>LOOKUP(U106,TR!$A$4:$A$11,TR!$B$4:$B$11)</f>
        <v>0.020439814814814817</v>
      </c>
      <c r="AP106" s="154"/>
    </row>
    <row r="107" spans="1:42" ht="12.75">
      <c r="A107" s="227" t="s">
        <v>112</v>
      </c>
      <c r="B107" s="126">
        <v>104</v>
      </c>
      <c r="C107" s="123" t="str">
        <f>LOOKUP(B107,'Startovní listina'!$B$3:$B$302,'Startovní listina'!$C$3:$C$302)</f>
        <v>Kozák Miloslav</v>
      </c>
      <c r="D107" s="123" t="str">
        <f>LOOKUP(B107,'Startovní listina'!$B$3:$B$302,'Startovní listina'!$D$3:$D$302)</f>
        <v>TJ. Sokol Mladá Boleslav</v>
      </c>
      <c r="E107" s="124">
        <f>LOOKUP(B107,'Startovní listina'!$B$3:$B$302,'Startovní listina'!$E$3:$E$302)</f>
        <v>1965</v>
      </c>
      <c r="F107" s="128">
        <v>0.028657407407407406</v>
      </c>
      <c r="G107" s="132" t="str">
        <f t="shared" si="15"/>
        <v> </v>
      </c>
      <c r="H107" s="132">
        <f t="shared" si="16"/>
        <v>18</v>
      </c>
      <c r="I107" s="132" t="str">
        <f t="shared" si="17"/>
        <v> </v>
      </c>
      <c r="J107" s="132" t="str">
        <f t="shared" si="18"/>
        <v> </v>
      </c>
      <c r="K107" s="132" t="str">
        <f t="shared" si="19"/>
        <v> </v>
      </c>
      <c r="L107" s="132" t="str">
        <f t="shared" si="20"/>
        <v> </v>
      </c>
      <c r="M107" s="132" t="str">
        <f t="shared" si="21"/>
        <v> </v>
      </c>
      <c r="N107" s="132" t="str">
        <f t="shared" si="22"/>
        <v> </v>
      </c>
      <c r="O107" s="132" t="str">
        <f t="shared" si="23"/>
        <v> </v>
      </c>
      <c r="P107" s="132" t="str">
        <f t="shared" si="24"/>
        <v> </v>
      </c>
      <c r="Q107" s="132" t="str">
        <f t="shared" si="25"/>
        <v> </v>
      </c>
      <c r="R107" s="220" t="str">
        <f t="shared" si="26"/>
        <v> </v>
      </c>
      <c r="S107" s="223">
        <f t="shared" si="29"/>
        <v>74.91922455573507</v>
      </c>
      <c r="T107" s="104" t="s">
        <v>158</v>
      </c>
      <c r="U107" s="98" t="str">
        <f>LOOKUP(B107,'Startovní listina'!$B$3:$B$302,'Startovní listina'!$F$3:$F$302)</f>
        <v>B</v>
      </c>
      <c r="V107" s="98" t="str">
        <f>LOOKUP(B107,'Startovní listina'!$B$3:$B$302,'Startovní listina'!$N$3:$N$302)</f>
        <v>N</v>
      </c>
      <c r="W107" s="98" t="str">
        <f>LOOKUP(B107,'Startovní listina'!$B$3:$B$302,'Startovní listina'!$O$3:$O$302)</f>
        <v>N</v>
      </c>
      <c r="X107" s="98" t="str">
        <f>LOOKUP(B107,'Startovní listina'!$B$3:$B$302,'Startovní listina'!$T$3:$T$302)</f>
        <v>N</v>
      </c>
      <c r="Y107" s="98" t="str">
        <f>LOOKUP(B107,'Startovní listina'!$B$3:$B$302,'Startovní listina'!$U$3:$U$302)</f>
        <v>N</v>
      </c>
      <c r="Z107" t="s">
        <v>158</v>
      </c>
      <c r="AA107">
        <f>MAX(G$4:G106)+1</f>
        <v>68</v>
      </c>
      <c r="AB107">
        <f>MAX(H$4:H106)+1</f>
        <v>18</v>
      </c>
      <c r="AC107">
        <f>MAX(I$4:I106)+1</f>
        <v>12</v>
      </c>
      <c r="AD107">
        <f>MAX(J$4:J106)+1</f>
        <v>2</v>
      </c>
      <c r="AE107">
        <f>MAX(K$4:K106)+1</f>
        <v>2</v>
      </c>
      <c r="AF107">
        <f>MAX(L$4:L106)+1</f>
        <v>6</v>
      </c>
      <c r="AG107">
        <f>MAX(M$4:M106)+1</f>
        <v>2</v>
      </c>
      <c r="AH107">
        <f>MAX(N$4:N106)+1</f>
        <v>1</v>
      </c>
      <c r="AI107">
        <f>MAX(O$4:O106)+1</f>
        <v>13</v>
      </c>
      <c r="AJ107">
        <f>MAX(P$4:P106)+1</f>
        <v>2</v>
      </c>
      <c r="AK107">
        <f>MAX(Q$4:Q106)+1</f>
        <v>5</v>
      </c>
      <c r="AL107" t="e">
        <f>MAX(#REF!)+1</f>
        <v>#REF!</v>
      </c>
      <c r="AN107" s="105">
        <f>LOOKUP(U107,TR!$A$4:$A$11,TR!$B$4:$B$11)</f>
        <v>0.021863425925925925</v>
      </c>
      <c r="AP107" s="154"/>
    </row>
    <row r="108" spans="1:42" ht="12.75">
      <c r="A108" s="227" t="s">
        <v>113</v>
      </c>
      <c r="B108" s="126">
        <v>70</v>
      </c>
      <c r="C108" s="123" t="str">
        <f>LOOKUP(B108,'Startovní listina'!$B$3:$B$302,'Startovní listina'!$C$3:$C$302)</f>
        <v>Žák Jiří</v>
      </c>
      <c r="D108" s="123" t="str">
        <f>LOOKUP(B108,'Startovní listina'!$B$3:$B$302,'Startovní listina'!$D$3:$D$302)</f>
        <v>Maraton centrum Jičín</v>
      </c>
      <c r="E108" s="124">
        <f>LOOKUP(B108,'Startovní listina'!$B$3:$B$302,'Startovní listina'!$E$3:$E$302)</f>
        <v>1969</v>
      </c>
      <c r="F108" s="128">
        <v>0.02866898148148148</v>
      </c>
      <c r="G108" s="132">
        <f t="shared" si="15"/>
        <v>68</v>
      </c>
      <c r="H108" s="132" t="str">
        <f t="shared" si="16"/>
        <v> </v>
      </c>
      <c r="I108" s="132" t="str">
        <f t="shared" si="17"/>
        <v> </v>
      </c>
      <c r="J108" s="132" t="str">
        <f t="shared" si="18"/>
        <v> </v>
      </c>
      <c r="K108" s="132" t="str">
        <f t="shared" si="19"/>
        <v> </v>
      </c>
      <c r="L108" s="132" t="str">
        <f t="shared" si="20"/>
        <v> </v>
      </c>
      <c r="M108" s="132" t="str">
        <f t="shared" si="21"/>
        <v> </v>
      </c>
      <c r="N108" s="132" t="str">
        <f t="shared" si="22"/>
        <v> </v>
      </c>
      <c r="O108" s="132" t="str">
        <f t="shared" si="23"/>
        <v> </v>
      </c>
      <c r="P108" s="132" t="str">
        <f t="shared" si="24"/>
        <v> </v>
      </c>
      <c r="Q108" s="132" t="str">
        <f t="shared" si="25"/>
        <v> </v>
      </c>
      <c r="R108" s="220" t="str">
        <f t="shared" si="26"/>
        <v> </v>
      </c>
      <c r="S108" s="223">
        <f t="shared" si="29"/>
        <v>74.88897860314898</v>
      </c>
      <c r="T108" s="104" t="s">
        <v>158</v>
      </c>
      <c r="U108" s="98" t="str">
        <f>LOOKUP(B108,'Startovní listina'!$B$3:$B$302,'Startovní listina'!$F$3:$F$302)</f>
        <v>A</v>
      </c>
      <c r="V108" s="98" t="str">
        <f>LOOKUP(B108,'Startovní listina'!$B$3:$B$302,'Startovní listina'!$N$3:$N$302)</f>
        <v>N</v>
      </c>
      <c r="W108" s="98" t="str">
        <f>LOOKUP(B108,'Startovní listina'!$B$3:$B$302,'Startovní listina'!$O$3:$O$302)</f>
        <v>N</v>
      </c>
      <c r="X108" s="98" t="str">
        <f>LOOKUP(B108,'Startovní listina'!$B$3:$B$302,'Startovní listina'!$T$3:$T$302)</f>
        <v>N</v>
      </c>
      <c r="Y108" s="98" t="str">
        <f>LOOKUP(B108,'Startovní listina'!$B$3:$B$302,'Startovní listina'!$U$3:$U$302)</f>
        <v>N</v>
      </c>
      <c r="Z108" t="s">
        <v>158</v>
      </c>
      <c r="AA108">
        <f>MAX(G$4:G107)+1</f>
        <v>68</v>
      </c>
      <c r="AB108">
        <f>MAX(H$4:H107)+1</f>
        <v>19</v>
      </c>
      <c r="AC108">
        <f>MAX(I$4:I107)+1</f>
        <v>12</v>
      </c>
      <c r="AD108">
        <f>MAX(J$4:J107)+1</f>
        <v>2</v>
      </c>
      <c r="AE108">
        <f>MAX(K$4:K107)+1</f>
        <v>2</v>
      </c>
      <c r="AF108">
        <f>MAX(L$4:L107)+1</f>
        <v>6</v>
      </c>
      <c r="AG108">
        <f>MAX(M$4:M107)+1</f>
        <v>2</v>
      </c>
      <c r="AH108">
        <f>MAX(N$4:N107)+1</f>
        <v>1</v>
      </c>
      <c r="AI108">
        <f>MAX(O$4:O107)+1</f>
        <v>13</v>
      </c>
      <c r="AJ108">
        <f>MAX(P$4:P107)+1</f>
        <v>2</v>
      </c>
      <c r="AK108">
        <f>MAX(Q$4:Q107)+1</f>
        <v>5</v>
      </c>
      <c r="AL108" t="e">
        <f>MAX(#REF!)+1</f>
        <v>#REF!</v>
      </c>
      <c r="AN108" s="105">
        <f>LOOKUP(U108,TR!$A$4:$A$11,TR!$B$4:$B$11)</f>
        <v>0.020439814814814817</v>
      </c>
      <c r="AP108" s="154"/>
    </row>
    <row r="109" spans="1:42" ht="12.75">
      <c r="A109" s="227" t="s">
        <v>114</v>
      </c>
      <c r="B109" s="126">
        <v>144</v>
      </c>
      <c r="C109" s="123" t="str">
        <f>LOOKUP(B109,'Startovní listina'!$B$3:$B$302,'Startovní listina'!$C$3:$C$302)</f>
        <v>Uhliř Radek</v>
      </c>
      <c r="D109" s="123" t="str">
        <f>LOOKUP(B109,'Startovní listina'!$B$3:$B$302,'Startovní listina'!$D$3:$D$302)</f>
        <v>Kanoistika Poděbrady</v>
      </c>
      <c r="E109" s="124">
        <f>LOOKUP(B109,'Startovní listina'!$B$3:$B$302,'Startovní listina'!$E$3:$E$302)</f>
        <v>1986</v>
      </c>
      <c r="F109" s="128">
        <v>0.02872685185185185</v>
      </c>
      <c r="G109" s="132">
        <f t="shared" si="15"/>
        <v>69</v>
      </c>
      <c r="H109" s="132" t="str">
        <f t="shared" si="16"/>
        <v> </v>
      </c>
      <c r="I109" s="132" t="str">
        <f t="shared" si="17"/>
        <v> </v>
      </c>
      <c r="J109" s="132" t="str">
        <f t="shared" si="18"/>
        <v> </v>
      </c>
      <c r="K109" s="132" t="str">
        <f t="shared" si="19"/>
        <v> </v>
      </c>
      <c r="L109" s="132" t="str">
        <f t="shared" si="20"/>
        <v> </v>
      </c>
      <c r="M109" s="132" t="str">
        <f t="shared" si="21"/>
        <v> </v>
      </c>
      <c r="N109" s="132" t="str">
        <f t="shared" si="22"/>
        <v> </v>
      </c>
      <c r="O109" s="132" t="str">
        <f t="shared" si="23"/>
        <v> </v>
      </c>
      <c r="P109" s="132" t="str">
        <f t="shared" si="24"/>
        <v> </v>
      </c>
      <c r="Q109" s="132" t="str">
        <f t="shared" si="25"/>
        <v> </v>
      </c>
      <c r="R109" s="220" t="str">
        <f t="shared" si="26"/>
        <v> </v>
      </c>
      <c r="S109" s="223">
        <f t="shared" si="29"/>
        <v>74.73811442385174</v>
      </c>
      <c r="T109" s="104" t="s">
        <v>158</v>
      </c>
      <c r="U109" s="98" t="str">
        <f>LOOKUP(B109,'Startovní listina'!$B$3:$B$302,'Startovní listina'!$F$3:$F$302)</f>
        <v>A</v>
      </c>
      <c r="V109" s="98" t="str">
        <f>LOOKUP(B109,'Startovní listina'!$B$3:$B$302,'Startovní listina'!$N$3:$N$302)</f>
        <v>N</v>
      </c>
      <c r="W109" s="98" t="str">
        <f>LOOKUP(B109,'Startovní listina'!$B$3:$B$302,'Startovní listina'!$O$3:$O$302)</f>
        <v>N</v>
      </c>
      <c r="X109" s="98" t="str">
        <f>LOOKUP(B109,'Startovní listina'!$B$3:$B$302,'Startovní listina'!$T$3:$T$302)</f>
        <v>N</v>
      </c>
      <c r="Y109" s="98" t="str">
        <f>LOOKUP(B109,'Startovní listina'!$B$3:$B$302,'Startovní listina'!$U$3:$U$302)</f>
        <v>N</v>
      </c>
      <c r="Z109" t="s">
        <v>158</v>
      </c>
      <c r="AA109">
        <f>MAX(G$4:G108)+1</f>
        <v>69</v>
      </c>
      <c r="AB109">
        <f>MAX(H$4:H108)+1</f>
        <v>19</v>
      </c>
      <c r="AC109">
        <f>MAX(I$4:I108)+1</f>
        <v>12</v>
      </c>
      <c r="AD109">
        <f>MAX(J$4:J108)+1</f>
        <v>2</v>
      </c>
      <c r="AE109">
        <f>MAX(K$4:K108)+1</f>
        <v>2</v>
      </c>
      <c r="AF109">
        <f>MAX(L$4:L108)+1</f>
        <v>6</v>
      </c>
      <c r="AG109">
        <f>MAX(M$4:M108)+1</f>
        <v>2</v>
      </c>
      <c r="AH109">
        <f>MAX(N$4:N108)+1</f>
        <v>1</v>
      </c>
      <c r="AI109">
        <f>MAX(O$4:O108)+1</f>
        <v>13</v>
      </c>
      <c r="AJ109">
        <f>MAX(P$4:P108)+1</f>
        <v>2</v>
      </c>
      <c r="AK109">
        <f>MAX(Q$4:Q108)+1</f>
        <v>5</v>
      </c>
      <c r="AL109" t="e">
        <f>MAX(#REF!)+1</f>
        <v>#REF!</v>
      </c>
      <c r="AN109" s="105">
        <f>LOOKUP(U109,TR!$A$4:$A$11,TR!$B$4:$B$11)</f>
        <v>0.020439814814814817</v>
      </c>
      <c r="AP109" s="154"/>
    </row>
    <row r="110" spans="1:42" ht="12.75">
      <c r="A110" s="227" t="s">
        <v>115</v>
      </c>
      <c r="B110" s="126">
        <v>124</v>
      </c>
      <c r="C110" s="123" t="str">
        <f>LOOKUP(B110,'Startovní listina'!$B$3:$B$302,'Startovní listina'!$C$3:$C$302)</f>
        <v>Kmuníček Miloš</v>
      </c>
      <c r="D110" s="123" t="str">
        <f>LOOKUP(B110,'Startovní listina'!$B$3:$B$302,'Startovní listina'!$D$3:$D$302)</f>
        <v>Maratón klub Kladno</v>
      </c>
      <c r="E110" s="124">
        <f>LOOKUP(B110,'Startovní listina'!$B$3:$B$302,'Startovní listina'!$E$3:$E$302)</f>
        <v>1961</v>
      </c>
      <c r="F110" s="128">
        <v>0.02875</v>
      </c>
      <c r="G110" s="132" t="str">
        <f t="shared" si="15"/>
        <v> </v>
      </c>
      <c r="H110" s="132">
        <f t="shared" si="16"/>
        <v>19</v>
      </c>
      <c r="I110" s="132" t="str">
        <f t="shared" si="17"/>
        <v> </v>
      </c>
      <c r="J110" s="132" t="str">
        <f t="shared" si="18"/>
        <v> </v>
      </c>
      <c r="K110" s="132" t="str">
        <f t="shared" si="19"/>
        <v> </v>
      </c>
      <c r="L110" s="132" t="str">
        <f t="shared" si="20"/>
        <v> </v>
      </c>
      <c r="M110" s="132" t="str">
        <f t="shared" si="21"/>
        <v> </v>
      </c>
      <c r="N110" s="132" t="str">
        <f t="shared" si="22"/>
        <v> </v>
      </c>
      <c r="O110" s="132" t="str">
        <f t="shared" si="23"/>
        <v> </v>
      </c>
      <c r="P110" s="132" t="str">
        <f t="shared" si="24"/>
        <v> </v>
      </c>
      <c r="Q110" s="132" t="str">
        <f t="shared" si="25"/>
        <v> </v>
      </c>
      <c r="R110" s="220" t="str">
        <f t="shared" si="26"/>
        <v> </v>
      </c>
      <c r="S110" s="223">
        <f t="shared" si="29"/>
        <v>74.6779388083736</v>
      </c>
      <c r="T110" s="104" t="s">
        <v>158</v>
      </c>
      <c r="U110" s="98" t="str">
        <f>LOOKUP(B110,'Startovní listina'!$B$3:$B$302,'Startovní listina'!$F$3:$F$302)</f>
        <v>B</v>
      </c>
      <c r="V110" s="98" t="str">
        <f>LOOKUP(B110,'Startovní listina'!$B$3:$B$302,'Startovní listina'!$N$3:$N$302)</f>
        <v>N</v>
      </c>
      <c r="W110" s="98" t="str">
        <f>LOOKUP(B110,'Startovní listina'!$B$3:$B$302,'Startovní listina'!$O$3:$O$302)</f>
        <v>N</v>
      </c>
      <c r="X110" s="98" t="str">
        <f>LOOKUP(B110,'Startovní listina'!$B$3:$B$302,'Startovní listina'!$T$3:$T$302)</f>
        <v>N</v>
      </c>
      <c r="Y110" s="98" t="str">
        <f>LOOKUP(B110,'Startovní listina'!$B$3:$B$302,'Startovní listina'!$U$3:$U$302)</f>
        <v>N</v>
      </c>
      <c r="Z110" t="s">
        <v>158</v>
      </c>
      <c r="AA110">
        <f>MAX(G$4:G109)+1</f>
        <v>70</v>
      </c>
      <c r="AB110">
        <f>MAX(H$4:H109)+1</f>
        <v>19</v>
      </c>
      <c r="AC110">
        <f>MAX(I$4:I109)+1</f>
        <v>12</v>
      </c>
      <c r="AD110">
        <f>MAX(J$4:J109)+1</f>
        <v>2</v>
      </c>
      <c r="AE110">
        <f>MAX(K$4:K109)+1</f>
        <v>2</v>
      </c>
      <c r="AF110">
        <f>MAX(L$4:L109)+1</f>
        <v>6</v>
      </c>
      <c r="AG110">
        <f>MAX(M$4:M109)+1</f>
        <v>2</v>
      </c>
      <c r="AH110">
        <f>MAX(N$4:N109)+1</f>
        <v>1</v>
      </c>
      <c r="AI110">
        <f>MAX(O$4:O109)+1</f>
        <v>13</v>
      </c>
      <c r="AJ110">
        <f>MAX(P$4:P109)+1</f>
        <v>2</v>
      </c>
      <c r="AK110">
        <f>MAX(Q$4:Q109)+1</f>
        <v>5</v>
      </c>
      <c r="AL110" t="e">
        <f>MAX(#REF!)+1</f>
        <v>#REF!</v>
      </c>
      <c r="AN110" s="105">
        <f>LOOKUP(U110,TR!$A$4:$A$11,TR!$B$4:$B$11)</f>
        <v>0.021863425925925925</v>
      </c>
      <c r="AP110" s="154"/>
    </row>
    <row r="111" spans="1:42" ht="12.75">
      <c r="A111" s="227" t="s">
        <v>116</v>
      </c>
      <c r="B111" s="126">
        <v>132</v>
      </c>
      <c r="C111" s="123" t="str">
        <f>LOOKUP(B111,'Startovní listina'!$B$3:$B$302,'Startovní listina'!$C$3:$C$302)</f>
        <v>Mochnacký Jan</v>
      </c>
      <c r="D111" s="123" t="str">
        <f>LOOKUP(B111,'Startovní listina'!$B$3:$B$302,'Startovní listina'!$D$3:$D$302)</f>
        <v>Demolex Bardejov</v>
      </c>
      <c r="E111" s="124">
        <f>LOOKUP(B111,'Startovní listina'!$B$3:$B$302,'Startovní listina'!$E$3:$E$302)</f>
        <v>1964</v>
      </c>
      <c r="F111" s="128">
        <v>0.028784722222222225</v>
      </c>
      <c r="G111" s="132" t="str">
        <f t="shared" si="15"/>
        <v> </v>
      </c>
      <c r="H111" s="132">
        <f t="shared" si="16"/>
        <v>20</v>
      </c>
      <c r="I111" s="132" t="str">
        <f t="shared" si="17"/>
        <v> </v>
      </c>
      <c r="J111" s="132" t="str">
        <f t="shared" si="18"/>
        <v> </v>
      </c>
      <c r="K111" s="132" t="str">
        <f t="shared" si="19"/>
        <v> </v>
      </c>
      <c r="L111" s="132" t="str">
        <f t="shared" si="20"/>
        <v> </v>
      </c>
      <c r="M111" s="132" t="str">
        <f t="shared" si="21"/>
        <v> </v>
      </c>
      <c r="N111" s="132" t="str">
        <f t="shared" si="22"/>
        <v> </v>
      </c>
      <c r="O111" s="132" t="str">
        <f t="shared" si="23"/>
        <v> </v>
      </c>
      <c r="P111" s="132" t="str">
        <f t="shared" si="24"/>
        <v> </v>
      </c>
      <c r="Q111" s="132" t="str">
        <f t="shared" si="25"/>
        <v> </v>
      </c>
      <c r="R111" s="220" t="str">
        <f t="shared" si="26"/>
        <v> </v>
      </c>
      <c r="S111" s="223">
        <f t="shared" si="29"/>
        <v>74.58785685564938</v>
      </c>
      <c r="T111" s="104" t="s">
        <v>158</v>
      </c>
      <c r="U111" s="98" t="str">
        <f>LOOKUP(B111,'Startovní listina'!$B$3:$B$302,'Startovní listina'!$F$3:$F$302)</f>
        <v>B</v>
      </c>
      <c r="V111" s="98" t="str">
        <f>LOOKUP(B111,'Startovní listina'!$B$3:$B$302,'Startovní listina'!$N$3:$N$302)</f>
        <v>N</v>
      </c>
      <c r="W111" s="98" t="str">
        <f>LOOKUP(B111,'Startovní listina'!$B$3:$B$302,'Startovní listina'!$O$3:$O$302)</f>
        <v>N</v>
      </c>
      <c r="X111" s="98" t="str">
        <f>LOOKUP(B111,'Startovní listina'!$B$3:$B$302,'Startovní listina'!$T$3:$T$302)</f>
        <v>N</v>
      </c>
      <c r="Y111" s="98" t="str">
        <f>LOOKUP(B111,'Startovní listina'!$B$3:$B$302,'Startovní listina'!$U$3:$U$302)</f>
        <v>N</v>
      </c>
      <c r="Z111" t="s">
        <v>158</v>
      </c>
      <c r="AA111">
        <f>MAX(G$4:G110)+1</f>
        <v>70</v>
      </c>
      <c r="AB111">
        <f>MAX(H$4:H110)+1</f>
        <v>20</v>
      </c>
      <c r="AC111">
        <f>MAX(I$4:I110)+1</f>
        <v>12</v>
      </c>
      <c r="AD111">
        <f>MAX(J$4:J110)+1</f>
        <v>2</v>
      </c>
      <c r="AE111">
        <f>MAX(K$4:K110)+1</f>
        <v>2</v>
      </c>
      <c r="AF111">
        <f>MAX(L$4:L110)+1</f>
        <v>6</v>
      </c>
      <c r="AG111">
        <f>MAX(M$4:M110)+1</f>
        <v>2</v>
      </c>
      <c r="AH111">
        <f>MAX(N$4:N110)+1</f>
        <v>1</v>
      </c>
      <c r="AI111">
        <f>MAX(O$4:O110)+1</f>
        <v>13</v>
      </c>
      <c r="AJ111">
        <f>MAX(P$4:P110)+1</f>
        <v>2</v>
      </c>
      <c r="AK111">
        <f>MAX(Q$4:Q110)+1</f>
        <v>5</v>
      </c>
      <c r="AL111" t="e">
        <f>MAX(#REF!)+1</f>
        <v>#REF!</v>
      </c>
      <c r="AN111" s="105">
        <f>LOOKUP(U111,TR!$A$4:$A$11,TR!$B$4:$B$11)</f>
        <v>0.021863425925925925</v>
      </c>
      <c r="AP111" s="154"/>
    </row>
    <row r="112" spans="1:42" ht="12.75">
      <c r="A112" s="227" t="s">
        <v>166</v>
      </c>
      <c r="B112" s="126">
        <v>125</v>
      </c>
      <c r="C112" s="123" t="str">
        <f>LOOKUP(B112,'Startovní listina'!$B$3:$B$302,'Startovní listina'!$C$3:$C$302)</f>
        <v>Kotek Jiří</v>
      </c>
      <c r="D112" s="123" t="str">
        <f>LOOKUP(B112,'Startovní listina'!$B$3:$B$302,'Startovní listina'!$D$3:$D$302)</f>
        <v>Sokol Milovice</v>
      </c>
      <c r="E112" s="124">
        <f>LOOKUP(B112,'Startovní listina'!$B$3:$B$302,'Startovní listina'!$E$3:$E$302)</f>
        <v>1967</v>
      </c>
      <c r="F112" s="128">
        <v>0.02888888888888889</v>
      </c>
      <c r="G112" s="132" t="str">
        <f t="shared" si="15"/>
        <v> </v>
      </c>
      <c r="H112" s="132">
        <f t="shared" si="16"/>
        <v>21</v>
      </c>
      <c r="I112" s="132" t="str">
        <f t="shared" si="17"/>
        <v> </v>
      </c>
      <c r="J112" s="132" t="str">
        <f t="shared" si="18"/>
        <v> </v>
      </c>
      <c r="K112" s="132" t="str">
        <f t="shared" si="19"/>
        <v> </v>
      </c>
      <c r="L112" s="132" t="str">
        <f t="shared" si="20"/>
        <v> </v>
      </c>
      <c r="M112" s="132" t="str">
        <f t="shared" si="21"/>
        <v> </v>
      </c>
      <c r="N112" s="132" t="str">
        <f t="shared" si="22"/>
        <v> </v>
      </c>
      <c r="O112" s="132" t="str">
        <f t="shared" si="23"/>
        <v> </v>
      </c>
      <c r="P112" s="132" t="str">
        <f t="shared" si="24"/>
        <v> </v>
      </c>
      <c r="Q112" s="132" t="str">
        <f t="shared" si="25"/>
        <v> </v>
      </c>
      <c r="R112" s="220" t="str">
        <f t="shared" si="26"/>
        <v> </v>
      </c>
      <c r="S112" s="223">
        <f t="shared" si="29"/>
        <v>74.31891025641026</v>
      </c>
      <c r="T112" s="104" t="s">
        <v>158</v>
      </c>
      <c r="U112" s="98" t="str">
        <f>LOOKUP(B112,'Startovní listina'!$B$3:$B$302,'Startovní listina'!$F$3:$F$302)</f>
        <v>B</v>
      </c>
      <c r="V112" s="98" t="str">
        <f>LOOKUP(B112,'Startovní listina'!$B$3:$B$302,'Startovní listina'!$N$3:$N$302)</f>
        <v>N</v>
      </c>
      <c r="W112" s="98" t="str">
        <f>LOOKUP(B112,'Startovní listina'!$B$3:$B$302,'Startovní listina'!$O$3:$O$302)</f>
        <v>N</v>
      </c>
      <c r="X112" s="98" t="str">
        <f>LOOKUP(B112,'Startovní listina'!$B$3:$B$302,'Startovní listina'!$T$3:$T$302)</f>
        <v>N</v>
      </c>
      <c r="Y112" s="98" t="str">
        <f>LOOKUP(B112,'Startovní listina'!$B$3:$B$302,'Startovní listina'!$U$3:$U$302)</f>
        <v>N</v>
      </c>
      <c r="Z112" t="s">
        <v>158</v>
      </c>
      <c r="AA112">
        <f>MAX(G$4:G111)+1</f>
        <v>70</v>
      </c>
      <c r="AB112">
        <f>MAX(H$4:H111)+1</f>
        <v>21</v>
      </c>
      <c r="AC112">
        <f>MAX(I$4:I111)+1</f>
        <v>12</v>
      </c>
      <c r="AD112">
        <f>MAX(J$4:J111)+1</f>
        <v>2</v>
      </c>
      <c r="AE112">
        <f>MAX(K$4:K111)+1</f>
        <v>2</v>
      </c>
      <c r="AF112">
        <f>MAX(L$4:L111)+1</f>
        <v>6</v>
      </c>
      <c r="AG112">
        <f>MAX(M$4:M111)+1</f>
        <v>2</v>
      </c>
      <c r="AH112">
        <f>MAX(N$4:N111)+1</f>
        <v>1</v>
      </c>
      <c r="AI112">
        <f>MAX(O$4:O111)+1</f>
        <v>13</v>
      </c>
      <c r="AJ112">
        <f>MAX(P$4:P111)+1</f>
        <v>2</v>
      </c>
      <c r="AK112">
        <f>MAX(Q$4:Q111)+1</f>
        <v>5</v>
      </c>
      <c r="AL112" t="e">
        <f>MAX(#REF!)+1</f>
        <v>#REF!</v>
      </c>
      <c r="AN112" s="105">
        <f>LOOKUP(U112,TR!$A$4:$A$11,TR!$B$4:$B$11)</f>
        <v>0.021863425925925925</v>
      </c>
      <c r="AP112" s="154"/>
    </row>
    <row r="113" spans="1:42" ht="12.75">
      <c r="A113" s="227" t="s">
        <v>167</v>
      </c>
      <c r="B113" s="126">
        <v>130</v>
      </c>
      <c r="C113" s="123" t="str">
        <f>LOOKUP(B113,'Startovní listina'!$B$3:$B$302,'Startovní listina'!$C$3:$C$302)</f>
        <v>Dvořák Ladislav</v>
      </c>
      <c r="D113" s="123" t="str">
        <f>LOOKUP(B113,'Startovní listina'!$B$3:$B$302,'Startovní listina'!$D$3:$D$302)</f>
        <v>BALD.cz</v>
      </c>
      <c r="E113" s="124">
        <f>LOOKUP(B113,'Startovní listina'!$B$3:$B$302,'Startovní listina'!$E$3:$E$302)</f>
        <v>1962</v>
      </c>
      <c r="F113" s="128">
        <v>0.028935185185185185</v>
      </c>
      <c r="G113" s="132" t="str">
        <f t="shared" si="15"/>
        <v> </v>
      </c>
      <c r="H113" s="132">
        <f t="shared" si="16"/>
        <v>22</v>
      </c>
      <c r="I113" s="132" t="str">
        <f t="shared" si="17"/>
        <v> </v>
      </c>
      <c r="J113" s="132" t="str">
        <f t="shared" si="18"/>
        <v> </v>
      </c>
      <c r="K113" s="132" t="str">
        <f t="shared" si="19"/>
        <v> </v>
      </c>
      <c r="L113" s="132" t="str">
        <f t="shared" si="20"/>
        <v> </v>
      </c>
      <c r="M113" s="132" t="str">
        <f t="shared" si="21"/>
        <v> </v>
      </c>
      <c r="N113" s="132" t="str">
        <f t="shared" si="22"/>
        <v> </v>
      </c>
      <c r="O113" s="132" t="str">
        <f t="shared" si="23"/>
        <v> </v>
      </c>
      <c r="P113" s="132" t="str">
        <f t="shared" si="24"/>
        <v> </v>
      </c>
      <c r="Q113" s="132" t="str">
        <f t="shared" si="25"/>
        <v> </v>
      </c>
      <c r="R113" s="220" t="str">
        <f t="shared" si="26"/>
        <v> </v>
      </c>
      <c r="S113" s="223">
        <f t="shared" si="29"/>
        <v>74.20000000000002</v>
      </c>
      <c r="T113" s="104" t="s">
        <v>158</v>
      </c>
      <c r="U113" s="98" t="str">
        <f>LOOKUP(B113,'Startovní listina'!$B$3:$B$302,'Startovní listina'!$F$3:$F$302)</f>
        <v>B</v>
      </c>
      <c r="V113" s="98" t="str">
        <f>LOOKUP(B113,'Startovní listina'!$B$3:$B$302,'Startovní listina'!$N$3:$N$302)</f>
        <v>N</v>
      </c>
      <c r="W113" s="98" t="str">
        <f>LOOKUP(B113,'Startovní listina'!$B$3:$B$302,'Startovní listina'!$O$3:$O$302)</f>
        <v>N</v>
      </c>
      <c r="X113" s="98" t="str">
        <f>LOOKUP(B113,'Startovní listina'!$B$3:$B$302,'Startovní listina'!$T$3:$T$302)</f>
        <v>N</v>
      </c>
      <c r="Y113" s="98" t="str">
        <f>LOOKUP(B113,'Startovní listina'!$B$3:$B$302,'Startovní listina'!$U$3:$U$302)</f>
        <v>N</v>
      </c>
      <c r="Z113" t="s">
        <v>158</v>
      </c>
      <c r="AA113">
        <f>MAX(G$4:G112)+1</f>
        <v>70</v>
      </c>
      <c r="AB113">
        <f>MAX(H$4:H112)+1</f>
        <v>22</v>
      </c>
      <c r="AC113">
        <f>MAX(I$4:I112)+1</f>
        <v>12</v>
      </c>
      <c r="AD113">
        <f>MAX(J$4:J112)+1</f>
        <v>2</v>
      </c>
      <c r="AE113">
        <f>MAX(K$4:K112)+1</f>
        <v>2</v>
      </c>
      <c r="AF113">
        <f>MAX(L$4:L112)+1</f>
        <v>6</v>
      </c>
      <c r="AG113">
        <f>MAX(M$4:M112)+1</f>
        <v>2</v>
      </c>
      <c r="AH113">
        <f>MAX(N$4:N112)+1</f>
        <v>1</v>
      </c>
      <c r="AI113">
        <f>MAX(O$4:O112)+1</f>
        <v>13</v>
      </c>
      <c r="AJ113">
        <f>MAX(P$4:P112)+1</f>
        <v>2</v>
      </c>
      <c r="AK113">
        <f>MAX(Q$4:Q112)+1</f>
        <v>5</v>
      </c>
      <c r="AL113" t="e">
        <f>MAX(#REF!)+1</f>
        <v>#REF!</v>
      </c>
      <c r="AN113" s="105">
        <f>LOOKUP(U113,TR!$A$4:$A$11,TR!$B$4:$B$11)</f>
        <v>0.021863425925925925</v>
      </c>
      <c r="AP113" s="154"/>
    </row>
    <row r="114" spans="1:42" ht="12.75">
      <c r="A114" s="227" t="s">
        <v>168</v>
      </c>
      <c r="B114" s="126">
        <v>60</v>
      </c>
      <c r="C114" s="123" t="str">
        <f>LOOKUP(B114,'Startovní listina'!$B$3:$B$302,'Startovní listina'!$C$3:$C$302)</f>
        <v>Maršík Petr</v>
      </c>
      <c r="D114" s="123" t="str">
        <f>LOOKUP(B114,'Startovní listina'!$B$3:$B$302,'Startovní listina'!$D$3:$D$302)</f>
        <v>TJ Slavoj Čláslav</v>
      </c>
      <c r="E114" s="124">
        <f>LOOKUP(B114,'Startovní listina'!$B$3:$B$302,'Startovní listina'!$E$3:$E$302)</f>
        <v>1971</v>
      </c>
      <c r="F114" s="128">
        <v>0.028958333333333336</v>
      </c>
      <c r="G114" s="132">
        <f t="shared" si="15"/>
        <v>70</v>
      </c>
      <c r="H114" s="132" t="str">
        <f t="shared" si="16"/>
        <v> </v>
      </c>
      <c r="I114" s="132" t="str">
        <f t="shared" si="17"/>
        <v> </v>
      </c>
      <c r="J114" s="132" t="str">
        <f t="shared" si="18"/>
        <v> </v>
      </c>
      <c r="K114" s="132" t="str">
        <f t="shared" si="19"/>
        <v> </v>
      </c>
      <c r="L114" s="132" t="str">
        <f t="shared" si="20"/>
        <v> </v>
      </c>
      <c r="M114" s="132" t="str">
        <f t="shared" si="21"/>
        <v> </v>
      </c>
      <c r="N114" s="132" t="str">
        <f t="shared" si="22"/>
        <v> </v>
      </c>
      <c r="O114" s="132" t="str">
        <f t="shared" si="23"/>
        <v> </v>
      </c>
      <c r="P114" s="132" t="str">
        <f t="shared" si="24"/>
        <v> </v>
      </c>
      <c r="Q114" s="132" t="str">
        <f t="shared" si="25"/>
        <v> </v>
      </c>
      <c r="R114" s="220" t="str">
        <f t="shared" si="26"/>
        <v> </v>
      </c>
      <c r="S114" s="223">
        <f t="shared" si="29"/>
        <v>74.14068745003996</v>
      </c>
      <c r="T114" s="104" t="s">
        <v>158</v>
      </c>
      <c r="U114" s="98" t="str">
        <f>LOOKUP(B114,'Startovní listina'!$B$3:$B$302,'Startovní listina'!$F$3:$F$302)</f>
        <v>A</v>
      </c>
      <c r="V114" s="98" t="str">
        <f>LOOKUP(B114,'Startovní listina'!$B$3:$B$302,'Startovní listina'!$N$3:$N$302)</f>
        <v>N</v>
      </c>
      <c r="W114" s="98" t="str">
        <f>LOOKUP(B114,'Startovní listina'!$B$3:$B$302,'Startovní listina'!$O$3:$O$302)</f>
        <v>N</v>
      </c>
      <c r="X114" s="98" t="str">
        <f>LOOKUP(B114,'Startovní listina'!$B$3:$B$302,'Startovní listina'!$T$3:$T$302)</f>
        <v>N</v>
      </c>
      <c r="Y114" s="98" t="str">
        <f>LOOKUP(B114,'Startovní listina'!$B$3:$B$302,'Startovní listina'!$U$3:$U$302)</f>
        <v>N</v>
      </c>
      <c r="Z114" t="s">
        <v>158</v>
      </c>
      <c r="AA114">
        <f>MAX(G$4:G113)+1</f>
        <v>70</v>
      </c>
      <c r="AB114">
        <f>MAX(H$4:H113)+1</f>
        <v>23</v>
      </c>
      <c r="AC114">
        <f>MAX(I$4:I113)+1</f>
        <v>12</v>
      </c>
      <c r="AD114">
        <f>MAX(J$4:J113)+1</f>
        <v>2</v>
      </c>
      <c r="AE114">
        <f>MAX(K$4:K113)+1</f>
        <v>2</v>
      </c>
      <c r="AF114">
        <f>MAX(L$4:L113)+1</f>
        <v>6</v>
      </c>
      <c r="AG114">
        <f>MAX(M$4:M113)+1</f>
        <v>2</v>
      </c>
      <c r="AH114">
        <f>MAX(N$4:N113)+1</f>
        <v>1</v>
      </c>
      <c r="AI114">
        <f>MAX(O$4:O113)+1</f>
        <v>13</v>
      </c>
      <c r="AJ114">
        <f>MAX(P$4:P113)+1</f>
        <v>2</v>
      </c>
      <c r="AK114">
        <f>MAX(Q$4:Q113)+1</f>
        <v>5</v>
      </c>
      <c r="AL114" t="e">
        <f>MAX(#REF!)+1</f>
        <v>#REF!</v>
      </c>
      <c r="AN114" s="105">
        <f>LOOKUP(U114,TR!$A$4:$A$11,TR!$B$4:$B$11)</f>
        <v>0.020439814814814817</v>
      </c>
      <c r="AP114" s="154"/>
    </row>
    <row r="115" spans="1:42" ht="12.75">
      <c r="A115" s="227" t="s">
        <v>169</v>
      </c>
      <c r="B115" s="126">
        <v>115</v>
      </c>
      <c r="C115" s="123" t="str">
        <f>LOOKUP(B115,'Startovní listina'!$B$3:$B$302,'Startovní listina'!$C$3:$C$302)</f>
        <v>Tomsa Pavel</v>
      </c>
      <c r="D115" s="123" t="str">
        <f>LOOKUP(B115,'Startovní listina'!$B$3:$B$302,'Startovní listina'!$D$3:$D$302)</f>
        <v>Doubrava</v>
      </c>
      <c r="E115" s="124">
        <f>LOOKUP(B115,'Startovní listina'!$B$3:$B$302,'Startovní listina'!$E$3:$E$302)</f>
        <v>1962</v>
      </c>
      <c r="F115" s="128">
        <v>0.028969907407407406</v>
      </c>
      <c r="G115" s="132" t="str">
        <f t="shared" si="15"/>
        <v> </v>
      </c>
      <c r="H115" s="132">
        <f t="shared" si="16"/>
        <v>23</v>
      </c>
      <c r="I115" s="132" t="str">
        <f t="shared" si="17"/>
        <v> </v>
      </c>
      <c r="J115" s="132" t="str">
        <f t="shared" si="18"/>
        <v> </v>
      </c>
      <c r="K115" s="132" t="str">
        <f t="shared" si="19"/>
        <v> </v>
      </c>
      <c r="L115" s="132" t="str">
        <f t="shared" si="20"/>
        <v> </v>
      </c>
      <c r="M115" s="132" t="str">
        <f t="shared" si="21"/>
        <v> </v>
      </c>
      <c r="N115" s="132" t="str">
        <f t="shared" si="22"/>
        <v> </v>
      </c>
      <c r="O115" s="132" t="str">
        <f t="shared" si="23"/>
        <v> </v>
      </c>
      <c r="P115" s="132" t="str">
        <f t="shared" si="24"/>
        <v> </v>
      </c>
      <c r="Q115" s="132" t="str">
        <f t="shared" si="25"/>
        <v> </v>
      </c>
      <c r="R115" s="220" t="str">
        <f t="shared" si="26"/>
        <v> </v>
      </c>
      <c r="S115" s="223">
        <f t="shared" si="29"/>
        <v>74.11106671993609</v>
      </c>
      <c r="T115" s="104" t="s">
        <v>158</v>
      </c>
      <c r="U115" s="98" t="str">
        <f>LOOKUP(B115,'Startovní listina'!$B$3:$B$302,'Startovní listina'!$F$3:$F$302)</f>
        <v>B</v>
      </c>
      <c r="V115" s="98" t="str">
        <f>LOOKUP(B115,'Startovní listina'!$B$3:$B$302,'Startovní listina'!$N$3:$N$302)</f>
        <v>N</v>
      </c>
      <c r="W115" s="98" t="str">
        <f>LOOKUP(B115,'Startovní listina'!$B$3:$B$302,'Startovní listina'!$O$3:$O$302)</f>
        <v>N</v>
      </c>
      <c r="X115" s="98" t="str">
        <f>LOOKUP(B115,'Startovní listina'!$B$3:$B$302,'Startovní listina'!$T$3:$T$302)</f>
        <v>N</v>
      </c>
      <c r="Y115" s="98" t="str">
        <f>LOOKUP(B115,'Startovní listina'!$B$3:$B$302,'Startovní listina'!$U$3:$U$302)</f>
        <v>N</v>
      </c>
      <c r="Z115" t="s">
        <v>158</v>
      </c>
      <c r="AA115">
        <f>MAX(G$4:G114)+1</f>
        <v>71</v>
      </c>
      <c r="AB115">
        <f>MAX(H$4:H114)+1</f>
        <v>23</v>
      </c>
      <c r="AC115">
        <f>MAX(I$4:I114)+1</f>
        <v>12</v>
      </c>
      <c r="AD115">
        <f>MAX(J$4:J114)+1</f>
        <v>2</v>
      </c>
      <c r="AE115">
        <f>MAX(K$4:K114)+1</f>
        <v>2</v>
      </c>
      <c r="AF115">
        <f>MAX(L$4:L114)+1</f>
        <v>6</v>
      </c>
      <c r="AG115">
        <f>MAX(M$4:M114)+1</f>
        <v>2</v>
      </c>
      <c r="AH115">
        <f>MAX(N$4:N114)+1</f>
        <v>1</v>
      </c>
      <c r="AI115">
        <f>MAX(O$4:O114)+1</f>
        <v>13</v>
      </c>
      <c r="AJ115">
        <f>MAX(P$4:P114)+1</f>
        <v>2</v>
      </c>
      <c r="AK115">
        <f>MAX(Q$4:Q114)+1</f>
        <v>5</v>
      </c>
      <c r="AL115" t="e">
        <f>MAX(#REF!)+1</f>
        <v>#REF!</v>
      </c>
      <c r="AN115" s="105">
        <f>LOOKUP(U115,TR!$A$4:$A$11,TR!$B$4:$B$11)</f>
        <v>0.021863425925925925</v>
      </c>
      <c r="AP115" s="154"/>
    </row>
    <row r="116" spans="1:42" ht="12.75">
      <c r="A116" s="227" t="s">
        <v>170</v>
      </c>
      <c r="B116" s="126">
        <v>140</v>
      </c>
      <c r="C116" s="123" t="str">
        <f>LOOKUP(B116,'Startovní listina'!$B$3:$B$302,'Startovní listina'!$C$3:$C$302)</f>
        <v>Tůma Jiří</v>
      </c>
      <c r="D116" s="123" t="str">
        <f>LOOKUP(B116,'Startovní listina'!$B$3:$B$302,'Startovní listina'!$D$3:$D$302)</f>
        <v>Spartak Vlašim</v>
      </c>
      <c r="E116" s="124">
        <f>LOOKUP(B116,'Startovní listina'!$B$3:$B$302,'Startovní listina'!$E$3:$E$302)</f>
        <v>1963</v>
      </c>
      <c r="F116" s="128">
        <v>0.028981481481481483</v>
      </c>
      <c r="G116" s="132" t="str">
        <f t="shared" si="15"/>
        <v> </v>
      </c>
      <c r="H116" s="132">
        <f t="shared" si="16"/>
        <v>24</v>
      </c>
      <c r="I116" s="132" t="str">
        <f t="shared" si="17"/>
        <v> </v>
      </c>
      <c r="J116" s="132" t="str">
        <f t="shared" si="18"/>
        <v> </v>
      </c>
      <c r="K116" s="132" t="str">
        <f t="shared" si="19"/>
        <v> </v>
      </c>
      <c r="L116" s="132" t="str">
        <f t="shared" si="20"/>
        <v> </v>
      </c>
      <c r="M116" s="132" t="str">
        <f t="shared" si="21"/>
        <v> </v>
      </c>
      <c r="N116" s="132" t="str">
        <f t="shared" si="22"/>
        <v> </v>
      </c>
      <c r="O116" s="132" t="str">
        <f t="shared" si="23"/>
        <v> </v>
      </c>
      <c r="P116" s="132" t="str">
        <f t="shared" si="24"/>
        <v> </v>
      </c>
      <c r="Q116" s="132" t="str">
        <f t="shared" si="25"/>
        <v> </v>
      </c>
      <c r="R116" s="220" t="str">
        <f t="shared" si="26"/>
        <v> </v>
      </c>
      <c r="S116" s="223">
        <f t="shared" si="29"/>
        <v>74.0814696485623</v>
      </c>
      <c r="T116" s="104" t="s">
        <v>158</v>
      </c>
      <c r="U116" s="98" t="str">
        <f>LOOKUP(B116,'Startovní listina'!$B$3:$B$302,'Startovní listina'!$F$3:$F$302)</f>
        <v>B</v>
      </c>
      <c r="V116" s="98" t="str">
        <f>LOOKUP(B116,'Startovní listina'!$B$3:$B$302,'Startovní listina'!$N$3:$N$302)</f>
        <v>N</v>
      </c>
      <c r="W116" s="98" t="str">
        <f>LOOKUP(B116,'Startovní listina'!$B$3:$B$302,'Startovní listina'!$O$3:$O$302)</f>
        <v>N</v>
      </c>
      <c r="X116" s="98" t="str">
        <f>LOOKUP(B116,'Startovní listina'!$B$3:$B$302,'Startovní listina'!$T$3:$T$302)</f>
        <v>N</v>
      </c>
      <c r="Y116" s="98" t="str">
        <f>LOOKUP(B116,'Startovní listina'!$B$3:$B$302,'Startovní listina'!$U$3:$U$302)</f>
        <v>N</v>
      </c>
      <c r="Z116" t="s">
        <v>158</v>
      </c>
      <c r="AA116">
        <f>MAX(G$4:G115)+1</f>
        <v>71</v>
      </c>
      <c r="AB116">
        <f>MAX(H$4:H115)+1</f>
        <v>24</v>
      </c>
      <c r="AC116">
        <f>MAX(I$4:I115)+1</f>
        <v>12</v>
      </c>
      <c r="AD116">
        <f>MAX(J$4:J115)+1</f>
        <v>2</v>
      </c>
      <c r="AE116">
        <f>MAX(K$4:K115)+1</f>
        <v>2</v>
      </c>
      <c r="AF116">
        <f>MAX(L$4:L115)+1</f>
        <v>6</v>
      </c>
      <c r="AG116">
        <f>MAX(M$4:M115)+1</f>
        <v>2</v>
      </c>
      <c r="AH116">
        <f>MAX(N$4:N115)+1</f>
        <v>1</v>
      </c>
      <c r="AI116">
        <f>MAX(O$4:O115)+1</f>
        <v>13</v>
      </c>
      <c r="AJ116">
        <f>MAX(P$4:P115)+1</f>
        <v>2</v>
      </c>
      <c r="AK116">
        <f>MAX(Q$4:Q115)+1</f>
        <v>5</v>
      </c>
      <c r="AL116" t="e">
        <f>MAX(#REF!)+1</f>
        <v>#REF!</v>
      </c>
      <c r="AN116" s="105">
        <f>LOOKUP(U116,TR!$A$4:$A$11,TR!$B$4:$B$11)</f>
        <v>0.021863425925925925</v>
      </c>
      <c r="AP116" s="154"/>
    </row>
    <row r="117" spans="1:42" ht="12.75">
      <c r="A117" s="227" t="s">
        <v>171</v>
      </c>
      <c r="B117" s="126">
        <v>30</v>
      </c>
      <c r="C117" s="123" t="str">
        <f>LOOKUP(B117,'Startovní listina'!$B$3:$B$302,'Startovní listina'!$C$3:$C$302)</f>
        <v>Szabo David</v>
      </c>
      <c r="D117" s="123" t="str">
        <f>LOOKUP(B117,'Startovní listina'!$B$3:$B$302,'Startovní listina'!$D$3:$D$302)</f>
        <v>TJ Sokol Dobříš</v>
      </c>
      <c r="E117" s="124">
        <f>LOOKUP(B117,'Startovní listina'!$B$3:$B$302,'Startovní listina'!$E$3:$E$302)</f>
        <v>1970</v>
      </c>
      <c r="F117" s="128">
        <v>0.029074074074074075</v>
      </c>
      <c r="G117" s="132">
        <f t="shared" si="15"/>
        <v>71</v>
      </c>
      <c r="H117" s="132" t="str">
        <f t="shared" si="16"/>
        <v> </v>
      </c>
      <c r="I117" s="132" t="str">
        <f t="shared" si="17"/>
        <v> </v>
      </c>
      <c r="J117" s="132" t="str">
        <f t="shared" si="18"/>
        <v> </v>
      </c>
      <c r="K117" s="132" t="str">
        <f t="shared" si="19"/>
        <v> </v>
      </c>
      <c r="L117" s="132" t="str">
        <f t="shared" si="20"/>
        <v> </v>
      </c>
      <c r="M117" s="132" t="str">
        <f t="shared" si="21"/>
        <v> </v>
      </c>
      <c r="N117" s="132" t="str">
        <f t="shared" si="22"/>
        <v> </v>
      </c>
      <c r="O117" s="132" t="str">
        <f t="shared" si="23"/>
        <v> </v>
      </c>
      <c r="P117" s="132" t="str">
        <f t="shared" si="24"/>
        <v> </v>
      </c>
      <c r="Q117" s="132" t="str">
        <f t="shared" si="25"/>
        <v> </v>
      </c>
      <c r="R117" s="220" t="str">
        <f t="shared" si="26"/>
        <v> </v>
      </c>
      <c r="S117" s="223">
        <f t="shared" si="29"/>
        <v>73.84554140127389</v>
      </c>
      <c r="T117" s="104" t="s">
        <v>158</v>
      </c>
      <c r="U117" s="98" t="str">
        <f>LOOKUP(B117,'Startovní listina'!$B$3:$B$302,'Startovní listina'!$F$3:$F$302)</f>
        <v>A</v>
      </c>
      <c r="V117" s="98" t="str">
        <f>LOOKUP(B117,'Startovní listina'!$B$3:$B$302,'Startovní listina'!$N$3:$N$302)</f>
        <v>N</v>
      </c>
      <c r="W117" s="98" t="str">
        <f>LOOKUP(B117,'Startovní listina'!$B$3:$B$302,'Startovní listina'!$O$3:$O$302)</f>
        <v>N</v>
      </c>
      <c r="X117" s="98" t="str">
        <f>LOOKUP(B117,'Startovní listina'!$B$3:$B$302,'Startovní listina'!$T$3:$T$302)</f>
        <v>N</v>
      </c>
      <c r="Y117" s="98" t="str">
        <f>LOOKUP(B117,'Startovní listina'!$B$3:$B$302,'Startovní listina'!$U$3:$U$302)</f>
        <v>N</v>
      </c>
      <c r="Z117" t="s">
        <v>158</v>
      </c>
      <c r="AA117">
        <f>MAX(G$4:G116)+1</f>
        <v>71</v>
      </c>
      <c r="AB117">
        <f>MAX(H$4:H116)+1</f>
        <v>25</v>
      </c>
      <c r="AC117">
        <f>MAX(I$4:I116)+1</f>
        <v>12</v>
      </c>
      <c r="AD117">
        <f>MAX(J$4:J116)+1</f>
        <v>2</v>
      </c>
      <c r="AE117">
        <f>MAX(K$4:K116)+1</f>
        <v>2</v>
      </c>
      <c r="AF117">
        <f>MAX(L$4:L116)+1</f>
        <v>6</v>
      </c>
      <c r="AG117">
        <f>MAX(M$4:M116)+1</f>
        <v>2</v>
      </c>
      <c r="AH117">
        <f>MAX(N$4:N116)+1</f>
        <v>1</v>
      </c>
      <c r="AI117">
        <f>MAX(O$4:O116)+1</f>
        <v>13</v>
      </c>
      <c r="AJ117">
        <f>MAX(P$4:P116)+1</f>
        <v>2</v>
      </c>
      <c r="AK117">
        <f>MAX(Q$4:Q116)+1</f>
        <v>5</v>
      </c>
      <c r="AL117" t="e">
        <f>MAX(#REF!)+1</f>
        <v>#REF!</v>
      </c>
      <c r="AN117" s="105">
        <f>LOOKUP(U117,TR!$A$4:$A$11,TR!$B$4:$B$11)</f>
        <v>0.020439814814814817</v>
      </c>
      <c r="AP117" s="154"/>
    </row>
    <row r="118" spans="1:42" ht="12.75">
      <c r="A118" s="227" t="s">
        <v>172</v>
      </c>
      <c r="B118" s="126">
        <v>137</v>
      </c>
      <c r="C118" s="123" t="str">
        <f>LOOKUP(B118,'Startovní listina'!$B$3:$B$302,'Startovní listina'!$C$3:$C$302)</f>
        <v>Holub Jaroslav</v>
      </c>
      <c r="D118" s="123" t="str">
        <f>LOOKUP(B118,'Startovní listina'!$B$3:$B$302,'Startovní listina'!$D$3:$D$302)</f>
        <v>L 100 Praha</v>
      </c>
      <c r="E118" s="124">
        <f>LOOKUP(B118,'Startovní listina'!$B$3:$B$302,'Startovní listina'!$E$3:$E$302)</f>
        <v>1962</v>
      </c>
      <c r="F118" s="128">
        <v>0.02908564814814815</v>
      </c>
      <c r="G118" s="132" t="str">
        <f t="shared" si="15"/>
        <v> </v>
      </c>
      <c r="H118" s="132">
        <f t="shared" si="16"/>
        <v>25</v>
      </c>
      <c r="I118" s="132" t="str">
        <f t="shared" si="17"/>
        <v> </v>
      </c>
      <c r="J118" s="132" t="str">
        <f t="shared" si="18"/>
        <v> </v>
      </c>
      <c r="K118" s="132" t="str">
        <f t="shared" si="19"/>
        <v> </v>
      </c>
      <c r="L118" s="132" t="str">
        <f t="shared" si="20"/>
        <v> </v>
      </c>
      <c r="M118" s="132" t="str">
        <f t="shared" si="21"/>
        <v> </v>
      </c>
      <c r="N118" s="132" t="str">
        <f t="shared" si="22"/>
        <v> </v>
      </c>
      <c r="O118" s="132" t="str">
        <f t="shared" si="23"/>
        <v> </v>
      </c>
      <c r="P118" s="132" t="str">
        <f t="shared" si="24"/>
        <v> </v>
      </c>
      <c r="Q118" s="132" t="str">
        <f t="shared" si="25"/>
        <v> </v>
      </c>
      <c r="R118" s="220" t="str">
        <f t="shared" si="26"/>
        <v> </v>
      </c>
      <c r="S118" s="223">
        <f t="shared" si="29"/>
        <v>73.81615598885794</v>
      </c>
      <c r="T118" s="104" t="s">
        <v>158</v>
      </c>
      <c r="U118" s="98" t="str">
        <f>LOOKUP(B118,'Startovní listina'!$B$3:$B$302,'Startovní listina'!$F$3:$F$302)</f>
        <v>B</v>
      </c>
      <c r="V118" s="98" t="str">
        <f>LOOKUP(B118,'Startovní listina'!$B$3:$B$302,'Startovní listina'!$N$3:$N$302)</f>
        <v>N</v>
      </c>
      <c r="W118" s="98" t="str">
        <f>LOOKUP(B118,'Startovní listina'!$B$3:$B$302,'Startovní listina'!$O$3:$O$302)</f>
        <v>N</v>
      </c>
      <c r="X118" s="98" t="str">
        <f>LOOKUP(B118,'Startovní listina'!$B$3:$B$302,'Startovní listina'!$T$3:$T$302)</f>
        <v>N</v>
      </c>
      <c r="Y118" s="98" t="str">
        <f>LOOKUP(B118,'Startovní listina'!$B$3:$B$302,'Startovní listina'!$U$3:$U$302)</f>
        <v>N</v>
      </c>
      <c r="Z118" t="s">
        <v>158</v>
      </c>
      <c r="AA118">
        <f>MAX(G$4:G117)+1</f>
        <v>72</v>
      </c>
      <c r="AB118">
        <f>MAX(H$4:H117)+1</f>
        <v>25</v>
      </c>
      <c r="AC118">
        <f>MAX(I$4:I117)+1</f>
        <v>12</v>
      </c>
      <c r="AD118">
        <f>MAX(J$4:J117)+1</f>
        <v>2</v>
      </c>
      <c r="AE118">
        <f>MAX(K$4:K117)+1</f>
        <v>2</v>
      </c>
      <c r="AF118">
        <f>MAX(L$4:L117)+1</f>
        <v>6</v>
      </c>
      <c r="AG118">
        <f>MAX(M$4:M117)+1</f>
        <v>2</v>
      </c>
      <c r="AH118">
        <f>MAX(N$4:N117)+1</f>
        <v>1</v>
      </c>
      <c r="AI118">
        <f>MAX(O$4:O117)+1</f>
        <v>13</v>
      </c>
      <c r="AJ118">
        <f>MAX(P$4:P117)+1</f>
        <v>2</v>
      </c>
      <c r="AK118">
        <f>MAX(Q$4:Q117)+1</f>
        <v>5</v>
      </c>
      <c r="AL118" t="e">
        <f>MAX(#REF!)+1</f>
        <v>#REF!</v>
      </c>
      <c r="AN118" s="105">
        <f>LOOKUP(U118,TR!$A$4:$A$11,TR!$B$4:$B$11)</f>
        <v>0.021863425925925925</v>
      </c>
      <c r="AP118" s="154"/>
    </row>
    <row r="119" spans="1:42" ht="12.75">
      <c r="A119" s="227" t="s">
        <v>173</v>
      </c>
      <c r="B119" s="126">
        <v>93</v>
      </c>
      <c r="C119" s="123" t="str">
        <f>LOOKUP(B119,'Startovní listina'!$B$3:$B$302,'Startovní listina'!$C$3:$C$302)</f>
        <v>Paclík Roman </v>
      </c>
      <c r="D119" s="123" t="str">
        <f>LOOKUP(B119,'Startovní listina'!$B$3:$B$302,'Startovní listina'!$D$3:$D$302)</f>
        <v>Slavia Hradec Králové</v>
      </c>
      <c r="E119" s="124">
        <f>LOOKUP(B119,'Startovní listina'!$B$3:$B$302,'Startovní listina'!$E$3:$E$302)</f>
        <v>1978</v>
      </c>
      <c r="F119" s="128">
        <v>0.029282407407407406</v>
      </c>
      <c r="G119" s="132">
        <f t="shared" si="15"/>
        <v>72</v>
      </c>
      <c r="H119" s="132" t="str">
        <f t="shared" si="16"/>
        <v> </v>
      </c>
      <c r="I119" s="132" t="str">
        <f t="shared" si="17"/>
        <v> </v>
      </c>
      <c r="J119" s="132" t="str">
        <f t="shared" si="18"/>
        <v> </v>
      </c>
      <c r="K119" s="132" t="str">
        <f t="shared" si="19"/>
        <v> </v>
      </c>
      <c r="L119" s="132" t="str">
        <f t="shared" si="20"/>
        <v> </v>
      </c>
      <c r="M119" s="132" t="str">
        <f t="shared" si="21"/>
        <v> </v>
      </c>
      <c r="N119" s="132" t="str">
        <f t="shared" si="22"/>
        <v> </v>
      </c>
      <c r="O119" s="132" t="str">
        <f t="shared" si="23"/>
        <v> </v>
      </c>
      <c r="P119" s="132" t="str">
        <f t="shared" si="24"/>
        <v> </v>
      </c>
      <c r="Q119" s="132" t="str">
        <f t="shared" si="25"/>
        <v> </v>
      </c>
      <c r="R119" s="220" t="str">
        <f t="shared" si="26"/>
        <v> </v>
      </c>
      <c r="S119" s="223">
        <f t="shared" si="29"/>
        <v>73.32015810276681</v>
      </c>
      <c r="T119" s="104" t="s">
        <v>158</v>
      </c>
      <c r="U119" s="98" t="str">
        <f>LOOKUP(B119,'Startovní listina'!$B$3:$B$302,'Startovní listina'!$F$3:$F$302)</f>
        <v>A</v>
      </c>
      <c r="V119" s="98" t="str">
        <f>LOOKUP(B119,'Startovní listina'!$B$3:$B$302,'Startovní listina'!$N$3:$N$302)</f>
        <v>N</v>
      </c>
      <c r="W119" s="98" t="str">
        <f>LOOKUP(B119,'Startovní listina'!$B$3:$B$302,'Startovní listina'!$O$3:$O$302)</f>
        <v>N</v>
      </c>
      <c r="X119" s="98" t="str">
        <f>LOOKUP(B119,'Startovní listina'!$B$3:$B$302,'Startovní listina'!$T$3:$T$302)</f>
        <v>N</v>
      </c>
      <c r="Y119" s="98" t="str">
        <f>LOOKUP(B119,'Startovní listina'!$B$3:$B$302,'Startovní listina'!$U$3:$U$302)</f>
        <v>N</v>
      </c>
      <c r="Z119" t="s">
        <v>158</v>
      </c>
      <c r="AA119">
        <f>MAX(G$4:G118)+1</f>
        <v>72</v>
      </c>
      <c r="AB119">
        <f>MAX(H$4:H118)+1</f>
        <v>26</v>
      </c>
      <c r="AC119">
        <f>MAX(I$4:I118)+1</f>
        <v>12</v>
      </c>
      <c r="AD119">
        <f>MAX(J$4:J118)+1</f>
        <v>2</v>
      </c>
      <c r="AE119">
        <f>MAX(K$4:K118)+1</f>
        <v>2</v>
      </c>
      <c r="AF119">
        <f>MAX(L$4:L118)+1</f>
        <v>6</v>
      </c>
      <c r="AG119">
        <f>MAX(M$4:M118)+1</f>
        <v>2</v>
      </c>
      <c r="AH119">
        <f>MAX(N$4:N118)+1</f>
        <v>1</v>
      </c>
      <c r="AI119">
        <f>MAX(O$4:O118)+1</f>
        <v>13</v>
      </c>
      <c r="AJ119">
        <f>MAX(P$4:P118)+1</f>
        <v>2</v>
      </c>
      <c r="AK119">
        <f>MAX(Q$4:Q118)+1</f>
        <v>5</v>
      </c>
      <c r="AL119" t="e">
        <f>MAX(#REF!)+1</f>
        <v>#REF!</v>
      </c>
      <c r="AN119" s="105">
        <f>LOOKUP(U119,TR!$A$4:$A$11,TR!$B$4:$B$11)</f>
        <v>0.020439814814814817</v>
      </c>
      <c r="AP119" s="154"/>
    </row>
    <row r="120" spans="1:42" ht="12.75">
      <c r="A120" s="227" t="s">
        <v>174</v>
      </c>
      <c r="B120" s="126">
        <v>73</v>
      </c>
      <c r="C120" s="123" t="str">
        <f>LOOKUP(B120,'Startovní listina'!$B$3:$B$302,'Startovní listina'!$C$3:$C$302)</f>
        <v>Žmolík Richard</v>
      </c>
      <c r="D120" s="123" t="str">
        <f>LOOKUP(B120,'Startovní listina'!$B$3:$B$302,'Startovní listina'!$D$3:$D$302)</f>
        <v>Maraton centrum Jičín</v>
      </c>
      <c r="E120" s="124">
        <f>LOOKUP(B120,'Startovní listina'!$B$3:$B$302,'Startovní listina'!$E$3:$E$302)</f>
        <v>1978</v>
      </c>
      <c r="F120" s="128">
        <v>0.02934027777777778</v>
      </c>
      <c r="G120" s="132">
        <f t="shared" si="15"/>
        <v>73</v>
      </c>
      <c r="H120" s="132" t="str">
        <f t="shared" si="16"/>
        <v> </v>
      </c>
      <c r="I120" s="132" t="str">
        <f t="shared" si="17"/>
        <v> </v>
      </c>
      <c r="J120" s="132" t="str">
        <f t="shared" si="18"/>
        <v> </v>
      </c>
      <c r="K120" s="132" t="str">
        <f t="shared" si="19"/>
        <v> </v>
      </c>
      <c r="L120" s="132" t="str">
        <f t="shared" si="20"/>
        <v> </v>
      </c>
      <c r="M120" s="132" t="str">
        <f t="shared" si="21"/>
        <v> </v>
      </c>
      <c r="N120" s="132" t="str">
        <f t="shared" si="22"/>
        <v> </v>
      </c>
      <c r="O120" s="132" t="str">
        <f t="shared" si="23"/>
        <v> </v>
      </c>
      <c r="P120" s="132" t="str">
        <f t="shared" si="24"/>
        <v> </v>
      </c>
      <c r="Q120" s="132" t="str">
        <f t="shared" si="25"/>
        <v> </v>
      </c>
      <c r="R120" s="220" t="str">
        <f t="shared" si="26"/>
        <v> </v>
      </c>
      <c r="S120" s="223">
        <f t="shared" si="29"/>
        <v>73.17554240631164</v>
      </c>
      <c r="T120" s="104" t="s">
        <v>158</v>
      </c>
      <c r="U120" s="98" t="str">
        <f>LOOKUP(B120,'Startovní listina'!$B$3:$B$302,'Startovní listina'!$F$3:$F$302)</f>
        <v>A</v>
      </c>
      <c r="V120" s="98" t="str">
        <f>LOOKUP(B120,'Startovní listina'!$B$3:$B$302,'Startovní listina'!$N$3:$N$302)</f>
        <v>N</v>
      </c>
      <c r="W120" s="98" t="str">
        <f>LOOKUP(B120,'Startovní listina'!$B$3:$B$302,'Startovní listina'!$O$3:$O$302)</f>
        <v>N</v>
      </c>
      <c r="X120" s="98" t="str">
        <f>LOOKUP(B120,'Startovní listina'!$B$3:$B$302,'Startovní listina'!$T$3:$T$302)</f>
        <v>N</v>
      </c>
      <c r="Y120" s="98" t="str">
        <f>LOOKUP(B120,'Startovní listina'!$B$3:$B$302,'Startovní listina'!$U$3:$U$302)</f>
        <v>N</v>
      </c>
      <c r="Z120" t="s">
        <v>158</v>
      </c>
      <c r="AA120">
        <f>MAX(G$4:G119)+1</f>
        <v>73</v>
      </c>
      <c r="AB120">
        <f>MAX(H$4:H119)+1</f>
        <v>26</v>
      </c>
      <c r="AC120">
        <f>MAX(I$4:I119)+1</f>
        <v>12</v>
      </c>
      <c r="AD120">
        <f>MAX(J$4:J119)+1</f>
        <v>2</v>
      </c>
      <c r="AE120">
        <f>MAX(K$4:K119)+1</f>
        <v>2</v>
      </c>
      <c r="AF120">
        <f>MAX(L$4:L119)+1</f>
        <v>6</v>
      </c>
      <c r="AG120">
        <f>MAX(M$4:M119)+1</f>
        <v>2</v>
      </c>
      <c r="AH120">
        <f>MAX(N$4:N119)+1</f>
        <v>1</v>
      </c>
      <c r="AI120">
        <f>MAX(O$4:O119)+1</f>
        <v>13</v>
      </c>
      <c r="AJ120">
        <f>MAX(P$4:P119)+1</f>
        <v>2</v>
      </c>
      <c r="AK120">
        <f>MAX(Q$4:Q119)+1</f>
        <v>5</v>
      </c>
      <c r="AL120" t="e">
        <f>MAX(#REF!)+1</f>
        <v>#REF!</v>
      </c>
      <c r="AN120" s="105">
        <f>LOOKUP(U120,TR!$A$4:$A$11,TR!$B$4:$B$11)</f>
        <v>0.020439814814814817</v>
      </c>
      <c r="AP120" s="154"/>
    </row>
    <row r="121" spans="1:42" ht="12.75">
      <c r="A121" s="227" t="s">
        <v>175</v>
      </c>
      <c r="B121" s="126">
        <v>213</v>
      </c>
      <c r="C121" s="123" t="str">
        <f>LOOKUP(B121,'Startovní listina'!$B$3:$B$302,'Startovní listina'!$C$3:$C$302)</f>
        <v>Ján Jan</v>
      </c>
      <c r="D121" s="123" t="str">
        <f>LOOKUP(B121,'Startovní listina'!$B$3:$B$302,'Startovní listina'!$D$3:$D$302)</f>
        <v>RC Vlašim</v>
      </c>
      <c r="E121" s="124">
        <f>LOOKUP(B121,'Startovní listina'!$B$3:$B$302,'Startovní listina'!$E$3:$E$302)</f>
        <v>1951</v>
      </c>
      <c r="F121" s="128">
        <v>0.02936342592592592</v>
      </c>
      <c r="G121" s="132" t="str">
        <f t="shared" si="15"/>
        <v> </v>
      </c>
      <c r="H121" s="132" t="str">
        <f t="shared" si="16"/>
        <v> </v>
      </c>
      <c r="I121" s="132">
        <f t="shared" si="17"/>
        <v>12</v>
      </c>
      <c r="J121" s="132" t="str">
        <f t="shared" si="18"/>
        <v> </v>
      </c>
      <c r="K121" s="132" t="str">
        <f t="shared" si="19"/>
        <v> </v>
      </c>
      <c r="L121" s="132" t="str">
        <f t="shared" si="20"/>
        <v> </v>
      </c>
      <c r="M121" s="132" t="str">
        <f t="shared" si="21"/>
        <v> </v>
      </c>
      <c r="N121" s="132" t="str">
        <f t="shared" si="22"/>
        <v> </v>
      </c>
      <c r="O121" s="132" t="str">
        <f t="shared" si="23"/>
        <v> </v>
      </c>
      <c r="P121" s="132" t="str">
        <f t="shared" si="24"/>
        <v> </v>
      </c>
      <c r="Q121" s="132" t="str">
        <f t="shared" si="25"/>
        <v> </v>
      </c>
      <c r="R121" s="220" t="str">
        <f t="shared" si="26"/>
        <v> </v>
      </c>
      <c r="S121" s="223">
        <f t="shared" si="29"/>
        <v>73.11785573512024</v>
      </c>
      <c r="T121" s="104" t="s">
        <v>158</v>
      </c>
      <c r="U121" s="98" t="str">
        <f>LOOKUP(B121,'Startovní listina'!$B$3:$B$302,'Startovní listina'!$F$3:$F$302)</f>
        <v>C</v>
      </c>
      <c r="V121" s="98" t="str">
        <f>LOOKUP(B121,'Startovní listina'!$B$3:$B$302,'Startovní listina'!$N$3:$N$302)</f>
        <v>N</v>
      </c>
      <c r="W121" s="98" t="str">
        <f>LOOKUP(B121,'Startovní listina'!$B$3:$B$302,'Startovní listina'!$O$3:$O$302)</f>
        <v>N</v>
      </c>
      <c r="X121" s="98" t="str">
        <f>LOOKUP(B121,'Startovní listina'!$B$3:$B$302,'Startovní listina'!$T$3:$T$302)</f>
        <v>N</v>
      </c>
      <c r="Y121" s="98" t="str">
        <f>LOOKUP(B121,'Startovní listina'!$B$3:$B$302,'Startovní listina'!$U$3:$U$302)</f>
        <v>N</v>
      </c>
      <c r="Z121" t="s">
        <v>158</v>
      </c>
      <c r="AA121">
        <f>MAX(G$4:G120)+1</f>
        <v>74</v>
      </c>
      <c r="AB121">
        <f>MAX(H$4:H120)+1</f>
        <v>26</v>
      </c>
      <c r="AC121">
        <f>MAX(I$4:I120)+1</f>
        <v>12</v>
      </c>
      <c r="AD121">
        <f>MAX(J$4:J120)+1</f>
        <v>2</v>
      </c>
      <c r="AE121">
        <f>MAX(K$4:K120)+1</f>
        <v>2</v>
      </c>
      <c r="AF121">
        <f>MAX(L$4:L120)+1</f>
        <v>6</v>
      </c>
      <c r="AG121">
        <f>MAX(M$4:M120)+1</f>
        <v>2</v>
      </c>
      <c r="AH121">
        <f>MAX(N$4:N120)+1</f>
        <v>1</v>
      </c>
      <c r="AI121">
        <f>MAX(O$4:O120)+1</f>
        <v>13</v>
      </c>
      <c r="AJ121">
        <f>MAX(P$4:P120)+1</f>
        <v>2</v>
      </c>
      <c r="AK121">
        <f>MAX(Q$4:Q120)+1</f>
        <v>5</v>
      </c>
      <c r="AL121" t="e">
        <f>MAX(#REF!)+1</f>
        <v>#REF!</v>
      </c>
      <c r="AN121" s="105">
        <f>LOOKUP(U121,TR!$A$4:$A$11,TR!$B$4:$B$11)</f>
        <v>0.02342592592592593</v>
      </c>
      <c r="AP121" s="154"/>
    </row>
    <row r="122" spans="1:42" ht="12.75">
      <c r="A122" s="227" t="s">
        <v>176</v>
      </c>
      <c r="B122" s="126">
        <v>1</v>
      </c>
      <c r="C122" s="123" t="str">
        <f>LOOKUP(B122,'Startovní listina'!$B$3:$B$302,'Startovní listina'!$C$3:$C$302)</f>
        <v>Narovec Radek</v>
      </c>
      <c r="D122" s="123" t="str">
        <f>LOOKUP(B122,'Startovní listina'!$B$3:$B$302,'Startovní listina'!$D$3:$D$302)</f>
        <v>www.behej.com</v>
      </c>
      <c r="E122" s="124">
        <f>LOOKUP(B122,'Startovní listina'!$B$3:$B$302,'Startovní listina'!$E$3:$E$302)</f>
        <v>1973</v>
      </c>
      <c r="F122" s="128">
        <v>0.029456018518518517</v>
      </c>
      <c r="G122" s="132">
        <f t="shared" si="15"/>
        <v>74</v>
      </c>
      <c r="H122" s="132" t="str">
        <f t="shared" si="16"/>
        <v> </v>
      </c>
      <c r="I122" s="132" t="str">
        <f t="shared" si="17"/>
        <v> </v>
      </c>
      <c r="J122" s="132" t="str">
        <f t="shared" si="18"/>
        <v> </v>
      </c>
      <c r="K122" s="132" t="str">
        <f t="shared" si="19"/>
        <v> </v>
      </c>
      <c r="L122" s="132" t="str">
        <f t="shared" si="20"/>
        <v> </v>
      </c>
      <c r="M122" s="132" t="str">
        <f t="shared" si="21"/>
        <v> </v>
      </c>
      <c r="N122" s="132" t="str">
        <f t="shared" si="22"/>
        <v> </v>
      </c>
      <c r="O122" s="132" t="str">
        <f t="shared" si="23"/>
        <v> </v>
      </c>
      <c r="P122" s="132" t="str">
        <f t="shared" si="24"/>
        <v> </v>
      </c>
      <c r="Q122" s="132" t="str">
        <f t="shared" si="25"/>
        <v> </v>
      </c>
      <c r="R122" s="220" t="str">
        <f t="shared" si="26"/>
        <v> </v>
      </c>
      <c r="S122" s="223">
        <f t="shared" si="29"/>
        <v>72.88801571709234</v>
      </c>
      <c r="T122" s="104" t="s">
        <v>158</v>
      </c>
      <c r="U122" s="98" t="str">
        <f>LOOKUP(B122,'Startovní listina'!$B$3:$B$302,'Startovní listina'!$F$3:$F$302)</f>
        <v>A</v>
      </c>
      <c r="V122" s="98" t="str">
        <f>LOOKUP(B122,'Startovní listina'!$B$3:$B$302,'Startovní listina'!$N$3:$N$302)</f>
        <v>N</v>
      </c>
      <c r="W122" s="98" t="str">
        <f>LOOKUP(B122,'Startovní listina'!$B$3:$B$302,'Startovní listina'!$O$3:$O$302)</f>
        <v>N</v>
      </c>
      <c r="X122" s="98" t="str">
        <f>LOOKUP(B122,'Startovní listina'!$B$3:$B$302,'Startovní listina'!$T$3:$T$302)</f>
        <v>N</v>
      </c>
      <c r="Y122" s="98" t="str">
        <f>LOOKUP(B122,'Startovní listina'!$B$3:$B$302,'Startovní listina'!$U$3:$U$302)</f>
        <v>N</v>
      </c>
      <c r="Z122" t="s">
        <v>158</v>
      </c>
      <c r="AA122">
        <f>MAX(G$4:G121)+1</f>
        <v>74</v>
      </c>
      <c r="AB122">
        <f>MAX(H$4:H121)+1</f>
        <v>26</v>
      </c>
      <c r="AC122">
        <f>MAX(I$4:I121)+1</f>
        <v>13</v>
      </c>
      <c r="AD122">
        <f>MAX(J$4:J121)+1</f>
        <v>2</v>
      </c>
      <c r="AE122">
        <f>MAX(K$4:K121)+1</f>
        <v>2</v>
      </c>
      <c r="AF122">
        <f>MAX(L$4:L121)+1</f>
        <v>6</v>
      </c>
      <c r="AG122">
        <f>MAX(M$4:M121)+1</f>
        <v>2</v>
      </c>
      <c r="AH122">
        <f>MAX(N$4:N121)+1</f>
        <v>1</v>
      </c>
      <c r="AI122">
        <f>MAX(O$4:O121)+1</f>
        <v>13</v>
      </c>
      <c r="AJ122">
        <f>MAX(P$4:P121)+1</f>
        <v>2</v>
      </c>
      <c r="AK122">
        <f>MAX(Q$4:Q121)+1</f>
        <v>5</v>
      </c>
      <c r="AL122" t="e">
        <f>MAX(#REF!)+1</f>
        <v>#REF!</v>
      </c>
      <c r="AN122" s="105">
        <f>LOOKUP(U122,TR!$A$4:$A$11,TR!$B$4:$B$11)</f>
        <v>0.020439814814814817</v>
      </c>
      <c r="AP122" s="154"/>
    </row>
    <row r="123" spans="1:42" ht="12.75">
      <c r="A123" s="227" t="s">
        <v>177</v>
      </c>
      <c r="B123" s="126">
        <v>62</v>
      </c>
      <c r="C123" s="123" t="str">
        <f>LOOKUP(B123,'Startovní listina'!$B$3:$B$302,'Startovní listina'!$C$3:$C$302)</f>
        <v>Šanda Jiří</v>
      </c>
      <c r="D123" s="123" t="str">
        <f>LOOKUP(B123,'Startovní listina'!$B$3:$B$302,'Startovní listina'!$D$3:$D$302)</f>
        <v>Sokol Kolín</v>
      </c>
      <c r="E123" s="124">
        <f>LOOKUP(B123,'Startovní listina'!$B$3:$B$302,'Startovní listina'!$E$3:$E$302)</f>
        <v>1971</v>
      </c>
      <c r="F123" s="128">
        <v>0.02957175925925926</v>
      </c>
      <c r="G123" s="132">
        <f t="shared" si="15"/>
        <v>75</v>
      </c>
      <c r="H123" s="132" t="str">
        <f t="shared" si="16"/>
        <v> </v>
      </c>
      <c r="I123" s="132" t="str">
        <f t="shared" si="17"/>
        <v> </v>
      </c>
      <c r="J123" s="132" t="str">
        <f t="shared" si="18"/>
        <v> </v>
      </c>
      <c r="K123" s="132" t="str">
        <f t="shared" si="19"/>
        <v> </v>
      </c>
      <c r="L123" s="132" t="str">
        <f t="shared" si="20"/>
        <v> </v>
      </c>
      <c r="M123" s="132" t="str">
        <f t="shared" si="21"/>
        <v> </v>
      </c>
      <c r="N123" s="132" t="str">
        <f t="shared" si="22"/>
        <v> </v>
      </c>
      <c r="O123" s="132">
        <f t="shared" si="23"/>
        <v>13</v>
      </c>
      <c r="P123" s="132" t="str">
        <f t="shared" si="24"/>
        <v> </v>
      </c>
      <c r="Q123" s="132" t="str">
        <f t="shared" si="25"/>
        <v> </v>
      </c>
      <c r="R123" s="220" t="str">
        <f t="shared" si="26"/>
        <v> </v>
      </c>
      <c r="S123" s="223">
        <f t="shared" si="29"/>
        <v>72.60273972602741</v>
      </c>
      <c r="T123" s="104" t="s">
        <v>158</v>
      </c>
      <c r="U123" s="98" t="str">
        <f>LOOKUP(B123,'Startovní listina'!$B$3:$B$302,'Startovní listina'!$F$3:$F$302)</f>
        <v>A</v>
      </c>
      <c r="V123" s="98" t="str">
        <f>LOOKUP(B123,'Startovní listina'!$B$3:$B$302,'Startovní listina'!$N$3:$N$302)</f>
        <v>A</v>
      </c>
      <c r="W123" s="98" t="str">
        <f>LOOKUP(B123,'Startovní listina'!$B$3:$B$302,'Startovní listina'!$O$3:$O$302)</f>
        <v>N</v>
      </c>
      <c r="X123" s="98" t="str">
        <f>LOOKUP(B123,'Startovní listina'!$B$3:$B$302,'Startovní listina'!$T$3:$T$302)</f>
        <v>N</v>
      </c>
      <c r="Y123" s="98" t="str">
        <f>LOOKUP(B123,'Startovní listina'!$B$3:$B$302,'Startovní listina'!$U$3:$U$302)</f>
        <v>N</v>
      </c>
      <c r="Z123" t="s">
        <v>158</v>
      </c>
      <c r="AA123">
        <f>MAX(G$4:G122)+1</f>
        <v>75</v>
      </c>
      <c r="AB123">
        <f>MAX(H$4:H122)+1</f>
        <v>26</v>
      </c>
      <c r="AC123">
        <f>MAX(I$4:I122)+1</f>
        <v>13</v>
      </c>
      <c r="AD123">
        <f>MAX(J$4:J122)+1</f>
        <v>2</v>
      </c>
      <c r="AE123">
        <f>MAX(K$4:K122)+1</f>
        <v>2</v>
      </c>
      <c r="AF123">
        <f>MAX(L$4:L122)+1</f>
        <v>6</v>
      </c>
      <c r="AG123">
        <f>MAX(M$4:M122)+1</f>
        <v>2</v>
      </c>
      <c r="AH123">
        <f>MAX(N$4:N122)+1</f>
        <v>1</v>
      </c>
      <c r="AI123">
        <f>MAX(O$4:O122)+1</f>
        <v>13</v>
      </c>
      <c r="AJ123">
        <f>MAX(P$4:P122)+1</f>
        <v>2</v>
      </c>
      <c r="AK123">
        <f>MAX(Q$4:Q122)+1</f>
        <v>5</v>
      </c>
      <c r="AL123" t="e">
        <f>MAX(#REF!)+1</f>
        <v>#REF!</v>
      </c>
      <c r="AN123" s="105">
        <f>LOOKUP(U123,TR!$A$4:$A$11,TR!$B$4:$B$11)</f>
        <v>0.020439814814814817</v>
      </c>
      <c r="AP123" s="154"/>
    </row>
    <row r="124" spans="1:42" ht="12.75">
      <c r="A124" s="227" t="s">
        <v>178</v>
      </c>
      <c r="B124" s="126">
        <v>183</v>
      </c>
      <c r="C124" s="123" t="str">
        <f>LOOKUP(B124,'Startovní listina'!$B$3:$B$302,'Startovní listina'!$C$3:$C$302)</f>
        <v>Čižinský Jaromír</v>
      </c>
      <c r="D124" s="123" t="str">
        <f>LOOKUP(B124,'Startovní listina'!$B$3:$B$302,'Startovní listina'!$D$3:$D$302)</f>
        <v>SABZO Praha</v>
      </c>
      <c r="E124" s="124">
        <f>LOOKUP(B124,'Startovní listina'!$B$3:$B$302,'Startovní listina'!$E$3:$E$302)</f>
        <v>1955</v>
      </c>
      <c r="F124" s="128">
        <v>0.02960648148148148</v>
      </c>
      <c r="G124" s="132" t="str">
        <f t="shared" si="15"/>
        <v> </v>
      </c>
      <c r="H124" s="132" t="str">
        <f t="shared" si="16"/>
        <v> </v>
      </c>
      <c r="I124" s="132">
        <f t="shared" si="17"/>
        <v>13</v>
      </c>
      <c r="J124" s="132" t="str">
        <f t="shared" si="18"/>
        <v> </v>
      </c>
      <c r="K124" s="132" t="str">
        <f t="shared" si="19"/>
        <v> </v>
      </c>
      <c r="L124" s="132" t="str">
        <f t="shared" si="20"/>
        <v> </v>
      </c>
      <c r="M124" s="132" t="str">
        <f t="shared" si="21"/>
        <v> </v>
      </c>
      <c r="N124" s="132" t="str">
        <f t="shared" si="22"/>
        <v> </v>
      </c>
      <c r="O124" s="132" t="str">
        <f t="shared" si="23"/>
        <v> </v>
      </c>
      <c r="P124" s="132" t="str">
        <f t="shared" si="24"/>
        <v> </v>
      </c>
      <c r="Q124" s="132" t="str">
        <f t="shared" si="25"/>
        <v> </v>
      </c>
      <c r="R124" s="220" t="str">
        <f t="shared" si="26"/>
        <v> </v>
      </c>
      <c r="S124" s="223">
        <f t="shared" si="29"/>
        <v>72.51759186864739</v>
      </c>
      <c r="T124" s="104" t="s">
        <v>158</v>
      </c>
      <c r="U124" s="98" t="str">
        <f>LOOKUP(B124,'Startovní listina'!$B$3:$B$302,'Startovní listina'!$F$3:$F$302)</f>
        <v>C</v>
      </c>
      <c r="V124" s="98" t="str">
        <f>LOOKUP(B124,'Startovní listina'!$B$3:$B$302,'Startovní listina'!$N$3:$N$302)</f>
        <v>N</v>
      </c>
      <c r="W124" s="98" t="str">
        <f>LOOKUP(B124,'Startovní listina'!$B$3:$B$302,'Startovní listina'!$O$3:$O$302)</f>
        <v>N</v>
      </c>
      <c r="X124" s="98" t="str">
        <f>LOOKUP(B124,'Startovní listina'!$B$3:$B$302,'Startovní listina'!$T$3:$T$302)</f>
        <v>N</v>
      </c>
      <c r="Y124" s="98" t="str">
        <f>LOOKUP(B124,'Startovní listina'!$B$3:$B$302,'Startovní listina'!$U$3:$U$302)</f>
        <v>N</v>
      </c>
      <c r="Z124" t="s">
        <v>158</v>
      </c>
      <c r="AA124">
        <f>MAX(G$4:G123)+1</f>
        <v>76</v>
      </c>
      <c r="AB124">
        <f>MAX(H$4:H123)+1</f>
        <v>26</v>
      </c>
      <c r="AC124">
        <f>MAX(I$4:I123)+1</f>
        <v>13</v>
      </c>
      <c r="AD124">
        <f>MAX(J$4:J123)+1</f>
        <v>2</v>
      </c>
      <c r="AE124">
        <f>MAX(K$4:K123)+1</f>
        <v>2</v>
      </c>
      <c r="AF124">
        <f>MAX(L$4:L123)+1</f>
        <v>6</v>
      </c>
      <c r="AG124">
        <f>MAX(M$4:M123)+1</f>
        <v>2</v>
      </c>
      <c r="AH124">
        <f>MAX(N$4:N123)+1</f>
        <v>1</v>
      </c>
      <c r="AI124">
        <f>MAX(O$4:O123)+1</f>
        <v>14</v>
      </c>
      <c r="AJ124">
        <f>MAX(P$4:P123)+1</f>
        <v>2</v>
      </c>
      <c r="AK124">
        <f>MAX(Q$4:Q123)+1</f>
        <v>5</v>
      </c>
      <c r="AL124" t="e">
        <f>MAX(#REF!)+1</f>
        <v>#REF!</v>
      </c>
      <c r="AN124" s="105">
        <f>LOOKUP(U124,TR!$A$4:$A$11,TR!$B$4:$B$11)</f>
        <v>0.02342592592592593</v>
      </c>
      <c r="AP124" s="154"/>
    </row>
    <row r="125" spans="1:42" ht="12.75">
      <c r="A125" s="227" t="s">
        <v>179</v>
      </c>
      <c r="B125" s="126">
        <v>127</v>
      </c>
      <c r="C125" s="123" t="str">
        <f>LOOKUP(B125,'Startovní listina'!$B$3:$B$302,'Startovní listina'!$C$3:$C$302)</f>
        <v>Sedlák Jiří </v>
      </c>
      <c r="D125" s="123" t="str">
        <f>LOOKUP(B125,'Startovní listina'!$B$3:$B$302,'Startovní listina'!$D$3:$D$302)</f>
        <v>Přelouč</v>
      </c>
      <c r="E125" s="124">
        <f>LOOKUP(B125,'Startovní listina'!$B$3:$B$302,'Startovní listina'!$E$3:$E$302)</f>
        <v>1958</v>
      </c>
      <c r="F125" s="128">
        <v>0.029699074074074072</v>
      </c>
      <c r="G125" s="132" t="str">
        <f t="shared" si="15"/>
        <v> </v>
      </c>
      <c r="H125" s="132">
        <f t="shared" si="16"/>
        <v>26</v>
      </c>
      <c r="I125" s="132" t="str">
        <f t="shared" si="17"/>
        <v> </v>
      </c>
      <c r="J125" s="132" t="str">
        <f t="shared" si="18"/>
        <v> </v>
      </c>
      <c r="K125" s="132" t="str">
        <f t="shared" si="19"/>
        <v> </v>
      </c>
      <c r="L125" s="132" t="str">
        <f t="shared" si="20"/>
        <v> </v>
      </c>
      <c r="M125" s="132" t="str">
        <f t="shared" si="21"/>
        <v> </v>
      </c>
      <c r="N125" s="132" t="str">
        <f t="shared" si="22"/>
        <v> </v>
      </c>
      <c r="O125" s="132">
        <f t="shared" si="23"/>
        <v>14</v>
      </c>
      <c r="P125" s="132" t="str">
        <f t="shared" si="24"/>
        <v> </v>
      </c>
      <c r="Q125" s="132" t="str">
        <f t="shared" si="25"/>
        <v> </v>
      </c>
      <c r="R125" s="220" t="str">
        <f t="shared" si="26"/>
        <v> </v>
      </c>
      <c r="S125" s="223">
        <f t="shared" si="29"/>
        <v>72.29150428682776</v>
      </c>
      <c r="T125" s="104" t="s">
        <v>158</v>
      </c>
      <c r="U125" s="98" t="str">
        <f>LOOKUP(B125,'Startovní listina'!$B$3:$B$302,'Startovní listina'!$F$3:$F$302)</f>
        <v>B</v>
      </c>
      <c r="V125" s="98" t="str">
        <f>LOOKUP(B125,'Startovní listina'!$B$3:$B$302,'Startovní listina'!$N$3:$N$302)</f>
        <v>A</v>
      </c>
      <c r="W125" s="98" t="str">
        <f>LOOKUP(B125,'Startovní listina'!$B$3:$B$302,'Startovní listina'!$O$3:$O$302)</f>
        <v>N</v>
      </c>
      <c r="X125" s="98" t="str">
        <f>LOOKUP(B125,'Startovní listina'!$B$3:$B$302,'Startovní listina'!$T$3:$T$302)</f>
        <v>N</v>
      </c>
      <c r="Y125" s="98" t="str">
        <f>LOOKUP(B125,'Startovní listina'!$B$3:$B$302,'Startovní listina'!$U$3:$U$302)</f>
        <v>N</v>
      </c>
      <c r="Z125" t="s">
        <v>158</v>
      </c>
      <c r="AA125">
        <f>MAX(G$4:G124)+1</f>
        <v>76</v>
      </c>
      <c r="AB125">
        <f>MAX(H$4:H124)+1</f>
        <v>26</v>
      </c>
      <c r="AC125">
        <f>MAX(I$4:I124)+1</f>
        <v>14</v>
      </c>
      <c r="AD125">
        <f>MAX(J$4:J124)+1</f>
        <v>2</v>
      </c>
      <c r="AE125">
        <f>MAX(K$4:K124)+1</f>
        <v>2</v>
      </c>
      <c r="AF125">
        <f>MAX(L$4:L124)+1</f>
        <v>6</v>
      </c>
      <c r="AG125">
        <f>MAX(M$4:M124)+1</f>
        <v>2</v>
      </c>
      <c r="AH125">
        <f>MAX(N$4:N124)+1</f>
        <v>1</v>
      </c>
      <c r="AI125">
        <f>MAX(O$4:O124)+1</f>
        <v>14</v>
      </c>
      <c r="AJ125">
        <f>MAX(P$4:P124)+1</f>
        <v>2</v>
      </c>
      <c r="AK125">
        <f>MAX(Q$4:Q124)+1</f>
        <v>5</v>
      </c>
      <c r="AL125" t="e">
        <f>MAX(#REF!)+1</f>
        <v>#REF!</v>
      </c>
      <c r="AN125" s="105">
        <f>LOOKUP(U125,TR!$A$4:$A$11,TR!$B$4:$B$11)</f>
        <v>0.021863425925925925</v>
      </c>
      <c r="AP125" s="154"/>
    </row>
    <row r="126" spans="1:42" ht="12.75">
      <c r="A126" s="227" t="s">
        <v>180</v>
      </c>
      <c r="B126" s="126">
        <v>308</v>
      </c>
      <c r="C126" s="123" t="str">
        <f>LOOKUP(B126,'Startovní listina'!$B$3:$B$302,'Startovní listina'!$C$3:$C$302)</f>
        <v>Kadavý Jan</v>
      </c>
      <c r="D126" s="123" t="str">
        <f>LOOKUP(B126,'Startovní listina'!$B$3:$B$302,'Startovní listina'!$D$3:$D$302)</f>
        <v>Jablonec nad Nisou</v>
      </c>
      <c r="E126" s="124">
        <f>LOOKUP(B126,'Startovní listina'!$B$3:$B$302,'Startovní listina'!$E$3:$E$302)</f>
        <v>1942</v>
      </c>
      <c r="F126" s="128">
        <v>0.0297337962962963</v>
      </c>
      <c r="G126" s="132" t="str">
        <f t="shared" si="15"/>
        <v> </v>
      </c>
      <c r="H126" s="132" t="str">
        <f t="shared" si="16"/>
        <v> </v>
      </c>
      <c r="I126" s="132" t="str">
        <f t="shared" si="17"/>
        <v> </v>
      </c>
      <c r="J126" s="132">
        <f t="shared" si="18"/>
        <v>2</v>
      </c>
      <c r="K126" s="132" t="str">
        <f t="shared" si="19"/>
        <v> </v>
      </c>
      <c r="L126" s="132" t="str">
        <f t="shared" si="20"/>
        <v> </v>
      </c>
      <c r="M126" s="132" t="str">
        <f t="shared" si="21"/>
        <v> </v>
      </c>
      <c r="N126" s="132" t="str">
        <f t="shared" si="22"/>
        <v> </v>
      </c>
      <c r="O126" s="132" t="str">
        <f t="shared" si="23"/>
        <v> </v>
      </c>
      <c r="P126" s="132" t="str">
        <f t="shared" si="24"/>
        <v> </v>
      </c>
      <c r="Q126" s="132" t="str">
        <f t="shared" si="25"/>
        <v> </v>
      </c>
      <c r="R126" s="220" t="str">
        <f t="shared" si="26"/>
        <v> </v>
      </c>
      <c r="S126" s="223">
        <f t="shared" si="29"/>
        <v>72.20708446866485</v>
      </c>
      <c r="T126" s="104" t="s">
        <v>158</v>
      </c>
      <c r="U126" s="98" t="str">
        <f>LOOKUP(B126,'Startovní listina'!$B$3:$B$302,'Startovní listina'!$F$3:$F$302)</f>
        <v>D</v>
      </c>
      <c r="V126" s="98" t="str">
        <f>LOOKUP(B126,'Startovní listina'!$B$3:$B$302,'Startovní listina'!$N$3:$N$302)</f>
        <v>N</v>
      </c>
      <c r="W126" s="98" t="str">
        <f>LOOKUP(B126,'Startovní listina'!$B$3:$B$302,'Startovní listina'!$O$3:$O$302)</f>
        <v>N</v>
      </c>
      <c r="X126" s="98" t="str">
        <f>LOOKUP(B126,'Startovní listina'!$B$3:$B$302,'Startovní listina'!$T$3:$T$302)</f>
        <v>N</v>
      </c>
      <c r="Y126" s="98" t="str">
        <f>LOOKUP(B126,'Startovní listina'!$B$3:$B$302,'Startovní listina'!$U$3:$U$302)</f>
        <v>N</v>
      </c>
      <c r="Z126" t="s">
        <v>158</v>
      </c>
      <c r="AA126">
        <f>MAX(G$4:G125)+1</f>
        <v>76</v>
      </c>
      <c r="AB126">
        <f>MAX(H$4:H125)+1</f>
        <v>27</v>
      </c>
      <c r="AC126">
        <f>MAX(I$4:I125)+1</f>
        <v>14</v>
      </c>
      <c r="AD126">
        <f>MAX(J$4:J125)+1</f>
        <v>2</v>
      </c>
      <c r="AE126">
        <f>MAX(K$4:K125)+1</f>
        <v>2</v>
      </c>
      <c r="AF126">
        <f>MAX(L$4:L125)+1</f>
        <v>6</v>
      </c>
      <c r="AG126">
        <f>MAX(M$4:M125)+1</f>
        <v>2</v>
      </c>
      <c r="AH126">
        <f>MAX(N$4:N125)+1</f>
        <v>1</v>
      </c>
      <c r="AI126">
        <f>MAX(O$4:O125)+1</f>
        <v>15</v>
      </c>
      <c r="AJ126">
        <f>MAX(P$4:P125)+1</f>
        <v>2</v>
      </c>
      <c r="AK126">
        <f>MAX(Q$4:Q125)+1</f>
        <v>5</v>
      </c>
      <c r="AL126" t="e">
        <f>MAX(#REF!)+1</f>
        <v>#REF!</v>
      </c>
      <c r="AN126" s="105">
        <f>LOOKUP(U126,TR!$A$4:$A$11,TR!$B$4:$B$11)</f>
        <v>0.025543981481481483</v>
      </c>
      <c r="AP126" s="154"/>
    </row>
    <row r="127" spans="1:42" ht="12.75">
      <c r="A127" s="227" t="s">
        <v>181</v>
      </c>
      <c r="B127" s="126">
        <v>131</v>
      </c>
      <c r="C127" s="123" t="str">
        <f>LOOKUP(B127,'Startovní listina'!$B$3:$B$302,'Startovní listina'!$C$3:$C$302)</f>
        <v>Traxler Jan</v>
      </c>
      <c r="D127" s="123" t="str">
        <f>LOOKUP(B127,'Startovní listina'!$B$3:$B$302,'Startovní listina'!$D$3:$D$302)</f>
        <v>Praha 3  </v>
      </c>
      <c r="E127" s="124">
        <f>LOOKUP(B127,'Startovní listina'!$B$3:$B$302,'Startovní listina'!$E$3:$E$302)</f>
        <v>1964</v>
      </c>
      <c r="F127" s="128">
        <v>0.02980324074074074</v>
      </c>
      <c r="G127" s="132" t="str">
        <f t="shared" si="15"/>
        <v> </v>
      </c>
      <c r="H127" s="132">
        <f t="shared" si="16"/>
        <v>27</v>
      </c>
      <c r="I127" s="132" t="str">
        <f t="shared" si="17"/>
        <v> </v>
      </c>
      <c r="J127" s="132" t="str">
        <f t="shared" si="18"/>
        <v> </v>
      </c>
      <c r="K127" s="132" t="str">
        <f t="shared" si="19"/>
        <v> </v>
      </c>
      <c r="L127" s="132" t="str">
        <f t="shared" si="20"/>
        <v> </v>
      </c>
      <c r="M127" s="132" t="str">
        <f t="shared" si="21"/>
        <v> </v>
      </c>
      <c r="N127" s="132" t="str">
        <f t="shared" si="22"/>
        <v> </v>
      </c>
      <c r="O127" s="132" t="str">
        <f t="shared" si="23"/>
        <v> </v>
      </c>
      <c r="P127" s="132" t="str">
        <f t="shared" si="24"/>
        <v> </v>
      </c>
      <c r="Q127" s="132" t="str">
        <f t="shared" si="25"/>
        <v> </v>
      </c>
      <c r="R127" s="220" t="str">
        <f t="shared" si="26"/>
        <v> </v>
      </c>
      <c r="S127" s="223">
        <f t="shared" si="29"/>
        <v>72.03883495145632</v>
      </c>
      <c r="T127" s="104" t="s">
        <v>158</v>
      </c>
      <c r="U127" s="98" t="str">
        <f>LOOKUP(B127,'Startovní listina'!$B$3:$B$302,'Startovní listina'!$F$3:$F$302)</f>
        <v>B</v>
      </c>
      <c r="V127" s="98" t="str">
        <f>LOOKUP(B127,'Startovní listina'!$B$3:$B$302,'Startovní listina'!$N$3:$N$302)</f>
        <v>N</v>
      </c>
      <c r="W127" s="98" t="str">
        <f>LOOKUP(B127,'Startovní listina'!$B$3:$B$302,'Startovní listina'!$O$3:$O$302)</f>
        <v>N</v>
      </c>
      <c r="X127" s="98" t="str">
        <f>LOOKUP(B127,'Startovní listina'!$B$3:$B$302,'Startovní listina'!$T$3:$T$302)</f>
        <v>N</v>
      </c>
      <c r="Y127" s="98" t="str">
        <f>LOOKUP(B127,'Startovní listina'!$B$3:$B$302,'Startovní listina'!$U$3:$U$302)</f>
        <v>N</v>
      </c>
      <c r="Z127" t="s">
        <v>158</v>
      </c>
      <c r="AA127">
        <f>MAX(G$4:G126)+1</f>
        <v>76</v>
      </c>
      <c r="AB127">
        <f>MAX(H$4:H126)+1</f>
        <v>27</v>
      </c>
      <c r="AC127">
        <f>MAX(I$4:I126)+1</f>
        <v>14</v>
      </c>
      <c r="AD127">
        <f>MAX(J$4:J126)+1</f>
        <v>3</v>
      </c>
      <c r="AE127">
        <f>MAX(K$4:K126)+1</f>
        <v>2</v>
      </c>
      <c r="AF127">
        <f>MAX(L$4:L126)+1</f>
        <v>6</v>
      </c>
      <c r="AG127">
        <f>MAX(M$4:M126)+1</f>
        <v>2</v>
      </c>
      <c r="AH127">
        <f>MAX(N$4:N126)+1</f>
        <v>1</v>
      </c>
      <c r="AI127">
        <f>MAX(O$4:O126)+1</f>
        <v>15</v>
      </c>
      <c r="AJ127">
        <f>MAX(P$4:P126)+1</f>
        <v>2</v>
      </c>
      <c r="AK127">
        <f>MAX(Q$4:Q126)+1</f>
        <v>5</v>
      </c>
      <c r="AL127" t="e">
        <f>MAX(#REF!)+1</f>
        <v>#REF!</v>
      </c>
      <c r="AN127" s="105">
        <f>LOOKUP(U127,TR!$A$4:$A$11,TR!$B$4:$B$11)</f>
        <v>0.021863425925925925</v>
      </c>
      <c r="AP127" s="154"/>
    </row>
    <row r="128" spans="1:42" ht="12.75">
      <c r="A128" s="227" t="s">
        <v>182</v>
      </c>
      <c r="B128" s="126">
        <v>51</v>
      </c>
      <c r="C128" s="123" t="str">
        <f>LOOKUP(B128,'Startovní listina'!$B$3:$B$302,'Startovní listina'!$C$3:$C$302)</f>
        <v>Ungr Marcel</v>
      </c>
      <c r="D128" s="123" t="str">
        <f>LOOKUP(B128,'Startovní listina'!$B$3:$B$302,'Startovní listina'!$D$3:$D$302)</f>
        <v>Beroun</v>
      </c>
      <c r="E128" s="124">
        <f>LOOKUP(B128,'Startovní listina'!$B$3:$B$302,'Startovní listina'!$E$3:$E$302)</f>
        <v>1976</v>
      </c>
      <c r="F128" s="128">
        <v>0.02981481481481481</v>
      </c>
      <c r="G128" s="132">
        <f t="shared" si="15"/>
        <v>76</v>
      </c>
      <c r="H128" s="132" t="str">
        <f t="shared" si="16"/>
        <v> </v>
      </c>
      <c r="I128" s="132" t="str">
        <f t="shared" si="17"/>
        <v> </v>
      </c>
      <c r="J128" s="132" t="str">
        <f t="shared" si="18"/>
        <v> </v>
      </c>
      <c r="K128" s="132" t="str">
        <f t="shared" si="19"/>
        <v> </v>
      </c>
      <c r="L128" s="132" t="str">
        <f t="shared" si="20"/>
        <v> </v>
      </c>
      <c r="M128" s="132" t="str">
        <f t="shared" si="21"/>
        <v> </v>
      </c>
      <c r="N128" s="132" t="str">
        <f t="shared" si="22"/>
        <v> </v>
      </c>
      <c r="O128" s="132" t="str">
        <f t="shared" si="23"/>
        <v> </v>
      </c>
      <c r="P128" s="132" t="str">
        <f t="shared" si="24"/>
        <v> </v>
      </c>
      <c r="Q128" s="132" t="str">
        <f t="shared" si="25"/>
        <v> </v>
      </c>
      <c r="R128" s="220" t="str">
        <f t="shared" si="26"/>
        <v> </v>
      </c>
      <c r="S128" s="223">
        <f t="shared" si="29"/>
        <v>72.0108695652174</v>
      </c>
      <c r="T128" s="104" t="s">
        <v>158</v>
      </c>
      <c r="U128" s="98" t="str">
        <f>LOOKUP(B128,'Startovní listina'!$B$3:$B$302,'Startovní listina'!$F$3:$F$302)</f>
        <v>A</v>
      </c>
      <c r="V128" s="98" t="str">
        <f>LOOKUP(B128,'Startovní listina'!$B$3:$B$302,'Startovní listina'!$N$3:$N$302)</f>
        <v>N</v>
      </c>
      <c r="W128" s="98" t="str">
        <f>LOOKUP(B128,'Startovní listina'!$B$3:$B$302,'Startovní listina'!$O$3:$O$302)</f>
        <v>N</v>
      </c>
      <c r="X128" s="98" t="str">
        <f>LOOKUP(B128,'Startovní listina'!$B$3:$B$302,'Startovní listina'!$T$3:$T$302)</f>
        <v>N</v>
      </c>
      <c r="Y128" s="98" t="str">
        <f>LOOKUP(B128,'Startovní listina'!$B$3:$B$302,'Startovní listina'!$U$3:$U$302)</f>
        <v>N</v>
      </c>
      <c r="Z128" t="s">
        <v>158</v>
      </c>
      <c r="AA128">
        <f>MAX(G$4:G127)+1</f>
        <v>76</v>
      </c>
      <c r="AB128">
        <f>MAX(H$4:H127)+1</f>
        <v>28</v>
      </c>
      <c r="AC128">
        <f>MAX(I$4:I127)+1</f>
        <v>14</v>
      </c>
      <c r="AD128">
        <f>MAX(J$4:J127)+1</f>
        <v>3</v>
      </c>
      <c r="AE128">
        <f>MAX(K$4:K127)+1</f>
        <v>2</v>
      </c>
      <c r="AF128">
        <f>MAX(L$4:L127)+1</f>
        <v>6</v>
      </c>
      <c r="AG128">
        <f>MAX(M$4:M127)+1</f>
        <v>2</v>
      </c>
      <c r="AH128">
        <f>MAX(N$4:N127)+1</f>
        <v>1</v>
      </c>
      <c r="AI128">
        <f>MAX(O$4:O127)+1</f>
        <v>15</v>
      </c>
      <c r="AJ128">
        <f>MAX(P$4:P127)+1</f>
        <v>2</v>
      </c>
      <c r="AK128">
        <f>MAX(Q$4:Q127)+1</f>
        <v>5</v>
      </c>
      <c r="AL128" t="e">
        <f>MAX(#REF!)+1</f>
        <v>#REF!</v>
      </c>
      <c r="AN128" s="105">
        <f>LOOKUP(U128,TR!$A$4:$A$11,TR!$B$4:$B$11)</f>
        <v>0.020439814814814817</v>
      </c>
      <c r="AP128" s="154"/>
    </row>
    <row r="129" spans="1:42" ht="12.75">
      <c r="A129" s="227" t="s">
        <v>183</v>
      </c>
      <c r="B129" s="126">
        <v>204</v>
      </c>
      <c r="C129" s="123" t="str">
        <f>LOOKUP(B129,'Startovní listina'!$B$3:$B$302,'Startovní listina'!$C$3:$C$302)</f>
        <v>Fiala Jan</v>
      </c>
      <c r="D129" s="123" t="str">
        <f>LOOKUP(B129,'Startovní listina'!$B$3:$B$302,'Startovní listina'!$D$3:$D$302)</f>
        <v>Plaňany</v>
      </c>
      <c r="E129" s="124">
        <f>LOOKUP(B129,'Startovní listina'!$B$3:$B$302,'Startovní listina'!$E$3:$E$302)</f>
        <v>1953</v>
      </c>
      <c r="F129" s="128">
        <v>0.029861111111111113</v>
      </c>
      <c r="G129" s="132" t="str">
        <f t="shared" si="15"/>
        <v> </v>
      </c>
      <c r="H129" s="132" t="str">
        <f t="shared" si="16"/>
        <v> </v>
      </c>
      <c r="I129" s="132">
        <f t="shared" si="17"/>
        <v>14</v>
      </c>
      <c r="J129" s="132" t="str">
        <f t="shared" si="18"/>
        <v> </v>
      </c>
      <c r="K129" s="132" t="str">
        <f t="shared" si="19"/>
        <v> </v>
      </c>
      <c r="L129" s="132" t="str">
        <f t="shared" si="20"/>
        <v> </v>
      </c>
      <c r="M129" s="132" t="str">
        <f t="shared" si="21"/>
        <v> </v>
      </c>
      <c r="N129" s="132" t="str">
        <f t="shared" si="22"/>
        <v> </v>
      </c>
      <c r="O129" s="132">
        <f t="shared" si="23"/>
        <v>15</v>
      </c>
      <c r="P129" s="132" t="str">
        <f t="shared" si="24"/>
        <v> </v>
      </c>
      <c r="Q129" s="132">
        <f t="shared" si="25"/>
        <v>5</v>
      </c>
      <c r="R129" s="220" t="str">
        <f t="shared" si="26"/>
        <v> </v>
      </c>
      <c r="S129" s="223">
        <f t="shared" si="29"/>
        <v>71.89922480620156</v>
      </c>
      <c r="T129" s="104" t="s">
        <v>158</v>
      </c>
      <c r="U129" s="98" t="str">
        <f>LOOKUP(B129,'Startovní listina'!$B$3:$B$302,'Startovní listina'!$F$3:$F$302)</f>
        <v>C</v>
      </c>
      <c r="V129" s="98" t="str">
        <f>LOOKUP(B129,'Startovní listina'!$B$3:$B$302,'Startovní listina'!$N$3:$N$302)</f>
        <v>A</v>
      </c>
      <c r="W129" s="98" t="str">
        <f>LOOKUP(B129,'Startovní listina'!$B$3:$B$302,'Startovní listina'!$O$3:$O$302)</f>
        <v>N</v>
      </c>
      <c r="X129" s="98" t="str">
        <f>LOOKUP(B129,'Startovní listina'!$B$3:$B$302,'Startovní listina'!$T$3:$T$302)</f>
        <v>A</v>
      </c>
      <c r="Y129" s="98" t="str">
        <f>LOOKUP(B129,'Startovní listina'!$B$3:$B$302,'Startovní listina'!$U$3:$U$302)</f>
        <v>N</v>
      </c>
      <c r="Z129" t="s">
        <v>158</v>
      </c>
      <c r="AA129">
        <f>MAX(G$4:G128)+1</f>
        <v>77</v>
      </c>
      <c r="AB129">
        <f>MAX(H$4:H128)+1</f>
        <v>28</v>
      </c>
      <c r="AC129">
        <f>MAX(I$4:I128)+1</f>
        <v>14</v>
      </c>
      <c r="AD129">
        <f>MAX(J$4:J128)+1</f>
        <v>3</v>
      </c>
      <c r="AE129">
        <f>MAX(K$4:K128)+1</f>
        <v>2</v>
      </c>
      <c r="AF129">
        <f>MAX(L$4:L128)+1</f>
        <v>6</v>
      </c>
      <c r="AG129">
        <f>MAX(M$4:M128)+1</f>
        <v>2</v>
      </c>
      <c r="AH129">
        <f>MAX(N$4:N128)+1</f>
        <v>1</v>
      </c>
      <c r="AI129">
        <f>MAX(O$4:O128)+1</f>
        <v>15</v>
      </c>
      <c r="AJ129">
        <f>MAX(P$4:P128)+1</f>
        <v>2</v>
      </c>
      <c r="AK129">
        <f>MAX(Q$4:Q128)+1</f>
        <v>5</v>
      </c>
      <c r="AL129" t="e">
        <f>MAX(#REF!)+1</f>
        <v>#REF!</v>
      </c>
      <c r="AN129" s="105">
        <f>LOOKUP(U129,TR!$A$4:$A$11,TR!$B$4:$B$11)</f>
        <v>0.02342592592592593</v>
      </c>
      <c r="AP129" s="154"/>
    </row>
    <row r="130" spans="1:40" ht="12.75">
      <c r="A130" s="227" t="s">
        <v>184</v>
      </c>
      <c r="B130" s="126">
        <v>361</v>
      </c>
      <c r="C130" s="123" t="str">
        <f>LOOKUP(B130,'Startovní listina'!$B$3:$B$302,'Startovní listina'!$C$3:$C$302)</f>
        <v>Pokorová Jaroslava</v>
      </c>
      <c r="D130" s="123" t="str">
        <f>LOOKUP(B130,'Startovní listina'!$B$3:$B$302,'Startovní listina'!$D$3:$D$302)</f>
        <v>PIM RC Praha</v>
      </c>
      <c r="E130" s="124">
        <f>LOOKUP(B130,'Startovní listina'!$B$3:$B$302,'Startovní listina'!$E$3:$E$302)</f>
        <v>1972</v>
      </c>
      <c r="F130" s="128">
        <v>0.029872685185185183</v>
      </c>
      <c r="G130" s="132" t="str">
        <f t="shared" si="15"/>
        <v> </v>
      </c>
      <c r="H130" s="132" t="str">
        <f t="shared" si="16"/>
        <v> </v>
      </c>
      <c r="I130" s="132" t="str">
        <f t="shared" si="17"/>
        <v> </v>
      </c>
      <c r="J130" s="132" t="str">
        <f t="shared" si="18"/>
        <v> </v>
      </c>
      <c r="K130" s="132" t="str">
        <f t="shared" si="19"/>
        <v> </v>
      </c>
      <c r="L130" s="132" t="str">
        <f t="shared" si="20"/>
        <v> </v>
      </c>
      <c r="M130" s="132">
        <f t="shared" si="21"/>
        <v>2</v>
      </c>
      <c r="N130" s="132" t="str">
        <f t="shared" si="22"/>
        <v> </v>
      </c>
      <c r="O130" s="132" t="str">
        <f t="shared" si="23"/>
        <v> </v>
      </c>
      <c r="P130" s="132" t="str">
        <f t="shared" si="24"/>
        <v> </v>
      </c>
      <c r="Q130" s="132" t="str">
        <f t="shared" si="25"/>
        <v> </v>
      </c>
      <c r="R130" s="220" t="str">
        <f t="shared" si="26"/>
        <v> </v>
      </c>
      <c r="S130" s="223">
        <f>(F$55/F130)*100</f>
        <v>87.60170476559472</v>
      </c>
      <c r="T130" s="104" t="s">
        <v>158</v>
      </c>
      <c r="U130" s="98" t="str">
        <f>LOOKUP(B130,'Startovní listina'!$B$3:$B$302,'Startovní listina'!$F$3:$F$302)</f>
        <v>G</v>
      </c>
      <c r="V130" s="98" t="str">
        <f>LOOKUP(B130,'Startovní listina'!$B$3:$B$302,'Startovní listina'!$N$3:$N$302)</f>
        <v>N</v>
      </c>
      <c r="W130" s="98" t="str">
        <f>LOOKUP(B130,'Startovní listina'!$B$3:$B$302,'Startovní listina'!$O$3:$O$302)</f>
        <v>N</v>
      </c>
      <c r="X130" s="98" t="str">
        <f>LOOKUP(B130,'Startovní listina'!$B$3:$B$302,'Startovní listina'!$T$3:$T$302)</f>
        <v>N</v>
      </c>
      <c r="Y130" s="98" t="str">
        <f>LOOKUP(B130,'Startovní listina'!$B$3:$B$302,'Startovní listina'!$U$3:$U$302)</f>
        <v>N</v>
      </c>
      <c r="Z130" t="s">
        <v>158</v>
      </c>
      <c r="AA130">
        <f>MAX(G$4:G129)+1</f>
        <v>77</v>
      </c>
      <c r="AB130">
        <f>MAX(H$4:H129)+1</f>
        <v>28</v>
      </c>
      <c r="AC130">
        <f>MAX(I$4:I129)+1</f>
        <v>15</v>
      </c>
      <c r="AD130">
        <f>MAX(J$4:J129)+1</f>
        <v>3</v>
      </c>
      <c r="AE130">
        <f>MAX(K$4:K129)+1</f>
        <v>2</v>
      </c>
      <c r="AF130">
        <f>MAX(L$4:L129)+1</f>
        <v>6</v>
      </c>
      <c r="AG130">
        <f>MAX(M$4:M129)+1</f>
        <v>2</v>
      </c>
      <c r="AH130">
        <f>MAX(N$4:N129)+1</f>
        <v>1</v>
      </c>
      <c r="AI130">
        <f>MAX(O$4:O129)+1</f>
        <v>16</v>
      </c>
      <c r="AJ130">
        <f>MAX(P$4:P129)+1</f>
        <v>2</v>
      </c>
      <c r="AK130">
        <f>MAX(Q$4:Q129)+1</f>
        <v>6</v>
      </c>
      <c r="AL130" t="e">
        <f>MAX(#REF!)+1</f>
        <v>#REF!</v>
      </c>
      <c r="AN130" s="105">
        <f>LOOKUP(U130,TR!$A$4:$A$11,TR!$B$4:$B$11)</f>
        <v>0.0249537037037037</v>
      </c>
    </row>
    <row r="131" spans="1:42" ht="12.75">
      <c r="A131" s="227" t="s">
        <v>185</v>
      </c>
      <c r="B131" s="126">
        <v>142</v>
      </c>
      <c r="C131" s="123" t="str">
        <f>LOOKUP(B131,'Startovní listina'!$B$3:$B$302,'Startovní listina'!$C$3:$C$302)</f>
        <v>Blaha Stanislav </v>
      </c>
      <c r="D131" s="123" t="str">
        <f>LOOKUP(B131,'Startovní listina'!$B$3:$B$302,'Startovní listina'!$D$3:$D$302)</f>
        <v>BK Vísky</v>
      </c>
      <c r="E131" s="124">
        <f>LOOKUP(B131,'Startovní listina'!$B$3:$B$302,'Startovní listina'!$E$3:$E$302)</f>
        <v>1963</v>
      </c>
      <c r="F131" s="128">
        <v>0.02989583333333333</v>
      </c>
      <c r="G131" s="132" t="str">
        <f t="shared" si="15"/>
        <v> </v>
      </c>
      <c r="H131" s="132">
        <f t="shared" si="16"/>
        <v>28</v>
      </c>
      <c r="I131" s="132" t="str">
        <f t="shared" si="17"/>
        <v> </v>
      </c>
      <c r="J131" s="132" t="str">
        <f t="shared" si="18"/>
        <v> </v>
      </c>
      <c r="K131" s="132" t="str">
        <f t="shared" si="19"/>
        <v> </v>
      </c>
      <c r="L131" s="132" t="str">
        <f t="shared" si="20"/>
        <v> </v>
      </c>
      <c r="M131" s="132" t="str">
        <f t="shared" si="21"/>
        <v> </v>
      </c>
      <c r="N131" s="132" t="str">
        <f t="shared" si="22"/>
        <v> </v>
      </c>
      <c r="O131" s="132" t="str">
        <f t="shared" si="23"/>
        <v> </v>
      </c>
      <c r="P131" s="132" t="str">
        <f t="shared" si="24"/>
        <v> </v>
      </c>
      <c r="Q131" s="132" t="str">
        <f t="shared" si="25"/>
        <v> </v>
      </c>
      <c r="R131" s="220" t="str">
        <f t="shared" si="26"/>
        <v> </v>
      </c>
      <c r="S131" s="223">
        <f>(F$4/F131)*100</f>
        <v>71.81571815718158</v>
      </c>
      <c r="T131" s="104" t="s">
        <v>158</v>
      </c>
      <c r="U131" s="98" t="str">
        <f>LOOKUP(B131,'Startovní listina'!$B$3:$B$302,'Startovní listina'!$F$3:$F$302)</f>
        <v>B</v>
      </c>
      <c r="V131" s="98" t="str">
        <f>LOOKUP(B131,'Startovní listina'!$B$3:$B$302,'Startovní listina'!$N$3:$N$302)</f>
        <v>N</v>
      </c>
      <c r="W131" s="98" t="str">
        <f>LOOKUP(B131,'Startovní listina'!$B$3:$B$302,'Startovní listina'!$O$3:$O$302)</f>
        <v>N</v>
      </c>
      <c r="X131" s="98" t="str">
        <f>LOOKUP(B131,'Startovní listina'!$B$3:$B$302,'Startovní listina'!$T$3:$T$302)</f>
        <v>N</v>
      </c>
      <c r="Y131" s="98" t="str">
        <f>LOOKUP(B131,'Startovní listina'!$B$3:$B$302,'Startovní listina'!$U$3:$U$302)</f>
        <v>N</v>
      </c>
      <c r="Z131" t="s">
        <v>158</v>
      </c>
      <c r="AA131">
        <f>MAX(G$4:G130)+1</f>
        <v>77</v>
      </c>
      <c r="AB131">
        <f>MAX(H$4:H130)+1</f>
        <v>28</v>
      </c>
      <c r="AC131">
        <f>MAX(I$4:I130)+1</f>
        <v>15</v>
      </c>
      <c r="AD131">
        <f>MAX(J$4:J130)+1</f>
        <v>3</v>
      </c>
      <c r="AE131">
        <f>MAX(K$4:K130)+1</f>
        <v>2</v>
      </c>
      <c r="AF131">
        <f>MAX(L$4:L130)+1</f>
        <v>6</v>
      </c>
      <c r="AG131">
        <f>MAX(M$4:M130)+1</f>
        <v>3</v>
      </c>
      <c r="AH131">
        <f>MAX(N$4:N130)+1</f>
        <v>1</v>
      </c>
      <c r="AI131">
        <f>MAX(O$4:O130)+1</f>
        <v>16</v>
      </c>
      <c r="AJ131">
        <f>MAX(P$4:P130)+1</f>
        <v>2</v>
      </c>
      <c r="AK131">
        <f>MAX(Q$4:Q130)+1</f>
        <v>6</v>
      </c>
      <c r="AL131" t="e">
        <f>MAX(#REF!)+1</f>
        <v>#REF!</v>
      </c>
      <c r="AN131" s="105">
        <f>LOOKUP(U131,TR!$A$4:$A$11,TR!$B$4:$B$11)</f>
        <v>0.021863425925925925</v>
      </c>
      <c r="AP131" s="154"/>
    </row>
    <row r="132" spans="1:40" s="204" customFormat="1" ht="12.75">
      <c r="A132" s="228" t="s">
        <v>186</v>
      </c>
      <c r="B132" s="198">
        <v>341</v>
      </c>
      <c r="C132" s="199" t="str">
        <f>LOOKUP(B132,'Startovní listina'!$B$3:$B$302,'Startovní listina'!$C$3:$C$302)</f>
        <v>Mališová Karla</v>
      </c>
      <c r="D132" s="199" t="str">
        <f>LOOKUP(B132,'Startovní listina'!$B$3:$B$302,'Startovní listina'!$D$3:$D$302)</f>
        <v>USK Praha</v>
      </c>
      <c r="E132" s="197">
        <f>LOOKUP(B132,'Startovní listina'!$B$3:$B$302,'Startovní listina'!$E$3:$E$302)</f>
        <v>1960</v>
      </c>
      <c r="F132" s="200">
        <v>0.02990740740740741</v>
      </c>
      <c r="G132" s="201" t="str">
        <f t="shared" si="15"/>
        <v> </v>
      </c>
      <c r="H132" s="201" t="str">
        <f t="shared" si="16"/>
        <v> </v>
      </c>
      <c r="I132" s="201" t="str">
        <f t="shared" si="17"/>
        <v> </v>
      </c>
      <c r="J132" s="201" t="str">
        <f t="shared" si="18"/>
        <v> </v>
      </c>
      <c r="K132" s="201" t="str">
        <f t="shared" si="19"/>
        <v> </v>
      </c>
      <c r="L132" s="201" t="str">
        <f t="shared" si="20"/>
        <v> </v>
      </c>
      <c r="M132" s="201" t="str">
        <f t="shared" si="21"/>
        <v> </v>
      </c>
      <c r="N132" s="201">
        <f t="shared" si="22"/>
        <v>1</v>
      </c>
      <c r="O132" s="201" t="str">
        <f t="shared" si="23"/>
        <v> </v>
      </c>
      <c r="P132" s="201" t="str">
        <f t="shared" si="24"/>
        <v> </v>
      </c>
      <c r="Q132" s="201" t="str">
        <f t="shared" si="25"/>
        <v> </v>
      </c>
      <c r="R132" s="221" t="str">
        <f t="shared" si="26"/>
        <v> </v>
      </c>
      <c r="S132" s="224">
        <f>(F$55/F132)*100</f>
        <v>87.49999999999997</v>
      </c>
      <c r="T132" s="202" t="s">
        <v>158</v>
      </c>
      <c r="U132" s="203" t="str">
        <f>LOOKUP(B132,'Startovní listina'!$B$3:$B$302,'Startovní listina'!$F$3:$F$302)</f>
        <v>H</v>
      </c>
      <c r="V132" s="203" t="str">
        <f>LOOKUP(B132,'Startovní listina'!$B$3:$B$302,'Startovní listina'!$N$3:$N$302)</f>
        <v>N</v>
      </c>
      <c r="W132" s="203" t="str">
        <f>LOOKUP(B132,'Startovní listina'!$B$3:$B$302,'Startovní listina'!$O$3:$O$302)</f>
        <v>N</v>
      </c>
      <c r="X132" s="203" t="str">
        <f>LOOKUP(B132,'Startovní listina'!$B$3:$B$302,'Startovní listina'!$T$3:$T$302)</f>
        <v>N</v>
      </c>
      <c r="Y132" s="203" t="str">
        <f>LOOKUP(B132,'Startovní listina'!$B$3:$B$302,'Startovní listina'!$U$3:$U$302)</f>
        <v>N</v>
      </c>
      <c r="Z132" s="204" t="s">
        <v>158</v>
      </c>
      <c r="AA132" s="204">
        <f>MAX(G$4:G131)+1</f>
        <v>77</v>
      </c>
      <c r="AB132" s="204">
        <f>MAX(H$4:H131)+1</f>
        <v>29</v>
      </c>
      <c r="AC132" s="204">
        <f>MAX(I$4:I131)+1</f>
        <v>15</v>
      </c>
      <c r="AD132" s="204">
        <f>MAX(J$4:J131)+1</f>
        <v>3</v>
      </c>
      <c r="AE132" s="204">
        <f>MAX(K$4:K131)+1</f>
        <v>2</v>
      </c>
      <c r="AF132" s="204">
        <f>MAX(L$4:L131)+1</f>
        <v>6</v>
      </c>
      <c r="AG132" s="204">
        <f>MAX(M$4:M131)+1</f>
        <v>3</v>
      </c>
      <c r="AH132" s="204">
        <f>MAX(N$4:N131)+1</f>
        <v>1</v>
      </c>
      <c r="AI132" s="204">
        <f>MAX(O$4:O131)+1</f>
        <v>16</v>
      </c>
      <c r="AJ132" s="204">
        <f>MAX(P$4:P131)+1</f>
        <v>2</v>
      </c>
      <c r="AK132" s="204">
        <f>MAX(Q$4:Q131)+1</f>
        <v>6</v>
      </c>
      <c r="AL132" s="204" t="e">
        <f>MAX(#REF!)+1</f>
        <v>#REF!</v>
      </c>
      <c r="AN132" s="205">
        <f>LOOKUP(U132,TR!$A$4:$A$11,TR!$B$4:$B$11)</f>
        <v>0.02884259259259259</v>
      </c>
    </row>
    <row r="133" spans="1:42" ht="12.75">
      <c r="A133" s="227" t="s">
        <v>187</v>
      </c>
      <c r="B133" s="126">
        <v>206</v>
      </c>
      <c r="C133" s="123" t="str">
        <f>LOOKUP(B133,'Startovní listina'!$B$3:$B$302,'Startovní listina'!$C$3:$C$302)</f>
        <v>Kubát Jiří</v>
      </c>
      <c r="D133" s="123" t="str">
        <f>LOOKUP(B133,'Startovní listina'!$B$3:$B$302,'Startovní listina'!$D$3:$D$302)</f>
        <v>KALT Kolín</v>
      </c>
      <c r="E133" s="124">
        <f>LOOKUP(B133,'Startovní listina'!$B$3:$B$302,'Startovní listina'!$E$3:$E$302)</f>
        <v>1950</v>
      </c>
      <c r="F133" s="128">
        <v>0.029976851851851852</v>
      </c>
      <c r="G133" s="132" t="str">
        <f aca="true" t="shared" si="30" ref="G133:G196">IF($U133="A",AA133,$Z133)</f>
        <v> </v>
      </c>
      <c r="H133" s="132" t="str">
        <f aca="true" t="shared" si="31" ref="H133:H196">IF($U133="B",AB133,Z133)</f>
        <v> </v>
      </c>
      <c r="I133" s="132">
        <f aca="true" t="shared" si="32" ref="I133:I196">IF($U133="C",AC133,$Z133)</f>
        <v>15</v>
      </c>
      <c r="J133" s="132" t="str">
        <f aca="true" t="shared" si="33" ref="J133:J196">IF($U133="D",AD133,$Z133)</f>
        <v> </v>
      </c>
      <c r="K133" s="132" t="str">
        <f aca="true" t="shared" si="34" ref="K133:K196">IF($U133="E",AE133,$Z133)</f>
        <v> </v>
      </c>
      <c r="L133" s="132" t="str">
        <f aca="true" t="shared" si="35" ref="L133:L196">IF($U133="F",AF133,$Z133)</f>
        <v> </v>
      </c>
      <c r="M133" s="132" t="str">
        <f aca="true" t="shared" si="36" ref="M133:M196">IF($U133="G",AG133,$Z133)</f>
        <v> </v>
      </c>
      <c r="N133" s="132" t="str">
        <f aca="true" t="shared" si="37" ref="N133:N196">IF($U133="H",AH133,$Z133)</f>
        <v> </v>
      </c>
      <c r="O133" s="132">
        <f aca="true" t="shared" si="38" ref="O133:O196">IF(V133="A",AI133,$Z133)</f>
        <v>16</v>
      </c>
      <c r="P133" s="132" t="str">
        <f aca="true" t="shared" si="39" ref="P133:P196">IF(W133="A",AJ133,$Z133)</f>
        <v> </v>
      </c>
      <c r="Q133" s="132" t="str">
        <f aca="true" t="shared" si="40" ref="Q133:Q196">IF(X133="A",AK133,$Z133)</f>
        <v> </v>
      </c>
      <c r="R133" s="220" t="str">
        <f aca="true" t="shared" si="41" ref="R133:R196">IF(F133&lt;AN133,$R$2,T133)</f>
        <v> </v>
      </c>
      <c r="S133" s="223">
        <f>(F$4/F133)*100</f>
        <v>71.62162162162163</v>
      </c>
      <c r="T133" s="104" t="s">
        <v>158</v>
      </c>
      <c r="U133" s="98" t="str">
        <f>LOOKUP(B133,'Startovní listina'!$B$3:$B$302,'Startovní listina'!$F$3:$F$302)</f>
        <v>C</v>
      </c>
      <c r="V133" s="98" t="str">
        <f>LOOKUP(B133,'Startovní listina'!$B$3:$B$302,'Startovní listina'!$N$3:$N$302)</f>
        <v>A</v>
      </c>
      <c r="W133" s="98" t="str">
        <f>LOOKUP(B133,'Startovní listina'!$B$3:$B$302,'Startovní listina'!$O$3:$O$302)</f>
        <v>N</v>
      </c>
      <c r="X133" s="98" t="str">
        <f>LOOKUP(B133,'Startovní listina'!$B$3:$B$302,'Startovní listina'!$T$3:$T$302)</f>
        <v>N</v>
      </c>
      <c r="Y133" s="98" t="str">
        <f>LOOKUP(B133,'Startovní listina'!$B$3:$B$302,'Startovní listina'!$U$3:$U$302)</f>
        <v>N</v>
      </c>
      <c r="Z133" t="s">
        <v>158</v>
      </c>
      <c r="AA133">
        <f>MAX(G$4:G132)+1</f>
        <v>77</v>
      </c>
      <c r="AB133">
        <f>MAX(H$4:H132)+1</f>
        <v>29</v>
      </c>
      <c r="AC133">
        <f>MAX(I$4:I132)+1</f>
        <v>15</v>
      </c>
      <c r="AD133">
        <f>MAX(J$4:J132)+1</f>
        <v>3</v>
      </c>
      <c r="AE133">
        <f>MAX(K$4:K132)+1</f>
        <v>2</v>
      </c>
      <c r="AF133">
        <f>MAX(L$4:L132)+1</f>
        <v>6</v>
      </c>
      <c r="AG133">
        <f>MAX(M$4:M132)+1</f>
        <v>3</v>
      </c>
      <c r="AH133">
        <f>MAX(N$4:N132)+1</f>
        <v>2</v>
      </c>
      <c r="AI133">
        <f>MAX(O$4:O132)+1</f>
        <v>16</v>
      </c>
      <c r="AJ133">
        <f>MAX(P$4:P132)+1</f>
        <v>2</v>
      </c>
      <c r="AK133">
        <f>MAX(Q$4:Q132)+1</f>
        <v>6</v>
      </c>
      <c r="AL133" t="e">
        <f>MAX(#REF!)+1</f>
        <v>#REF!</v>
      </c>
      <c r="AN133" s="105">
        <f>LOOKUP(U133,TR!$A$4:$A$11,TR!$B$4:$B$11)</f>
        <v>0.02342592592592593</v>
      </c>
      <c r="AP133" s="154"/>
    </row>
    <row r="134" spans="1:40" ht="12.75">
      <c r="A134" s="227" t="s">
        <v>188</v>
      </c>
      <c r="B134" s="126">
        <v>335</v>
      </c>
      <c r="C134" s="123" t="str">
        <f>LOOKUP(B134,'Startovní listina'!$B$3:$B$302,'Startovní listina'!$C$3:$C$302)</f>
        <v>Novotná Dagmar</v>
      </c>
      <c r="D134" s="123" t="str">
        <f>LOOKUP(B134,'Startovní listina'!$B$3:$B$302,'Startovní listina'!$D$3:$D$302)</f>
        <v>TURBO Chotěboř</v>
      </c>
      <c r="E134" s="124">
        <f>LOOKUP(B134,'Startovní listina'!$B$3:$B$302,'Startovní listina'!$E$3:$E$302)</f>
        <v>1970</v>
      </c>
      <c r="F134" s="128">
        <v>0.030046296296296297</v>
      </c>
      <c r="G134" s="132" t="str">
        <f t="shared" si="30"/>
        <v> </v>
      </c>
      <c r="H134" s="132" t="str">
        <f t="shared" si="31"/>
        <v> </v>
      </c>
      <c r="I134" s="132" t="str">
        <f t="shared" si="32"/>
        <v> </v>
      </c>
      <c r="J134" s="132" t="str">
        <f t="shared" si="33"/>
        <v> </v>
      </c>
      <c r="K134" s="132" t="str">
        <f t="shared" si="34"/>
        <v> </v>
      </c>
      <c r="L134" s="132" t="str">
        <f t="shared" si="35"/>
        <v> </v>
      </c>
      <c r="M134" s="132">
        <f t="shared" si="36"/>
        <v>3</v>
      </c>
      <c r="N134" s="132" t="str">
        <f t="shared" si="37"/>
        <v> </v>
      </c>
      <c r="O134" s="132" t="str">
        <f t="shared" si="38"/>
        <v> </v>
      </c>
      <c r="P134" s="132" t="str">
        <f t="shared" si="39"/>
        <v> </v>
      </c>
      <c r="Q134" s="132" t="str">
        <f t="shared" si="40"/>
        <v> </v>
      </c>
      <c r="R134" s="220" t="str">
        <f t="shared" si="41"/>
        <v> </v>
      </c>
      <c r="S134" s="223">
        <f>(F$55/F134)*100</f>
        <v>87.095531587057</v>
      </c>
      <c r="T134" s="104" t="s">
        <v>158</v>
      </c>
      <c r="U134" s="98" t="str">
        <f>LOOKUP(B134,'Startovní listina'!$B$3:$B$302,'Startovní listina'!$F$3:$F$302)</f>
        <v>G</v>
      </c>
      <c r="V134" s="98" t="str">
        <f>LOOKUP(B134,'Startovní listina'!$B$3:$B$302,'Startovní listina'!$N$3:$N$302)</f>
        <v>N</v>
      </c>
      <c r="W134" s="98" t="str">
        <f>LOOKUP(B134,'Startovní listina'!$B$3:$B$302,'Startovní listina'!$O$3:$O$302)</f>
        <v>N</v>
      </c>
      <c r="X134" s="98" t="str">
        <f>LOOKUP(B134,'Startovní listina'!$B$3:$B$302,'Startovní listina'!$T$3:$T$302)</f>
        <v>N</v>
      </c>
      <c r="Y134" s="98" t="str">
        <f>LOOKUP(B134,'Startovní listina'!$B$3:$B$302,'Startovní listina'!$U$3:$U$302)</f>
        <v>N</v>
      </c>
      <c r="Z134" t="s">
        <v>158</v>
      </c>
      <c r="AA134">
        <f>MAX(G$4:G133)+1</f>
        <v>77</v>
      </c>
      <c r="AB134">
        <f>MAX(H$4:H133)+1</f>
        <v>29</v>
      </c>
      <c r="AC134">
        <f>MAX(I$4:I133)+1</f>
        <v>16</v>
      </c>
      <c r="AD134">
        <f>MAX(J$4:J133)+1</f>
        <v>3</v>
      </c>
      <c r="AE134">
        <f>MAX(K$4:K133)+1</f>
        <v>2</v>
      </c>
      <c r="AF134">
        <f>MAX(L$4:L133)+1</f>
        <v>6</v>
      </c>
      <c r="AG134">
        <f>MAX(M$4:M133)+1</f>
        <v>3</v>
      </c>
      <c r="AH134">
        <f>MAX(N$4:N133)+1</f>
        <v>2</v>
      </c>
      <c r="AI134">
        <f>MAX(O$4:O133)+1</f>
        <v>17</v>
      </c>
      <c r="AJ134">
        <f>MAX(P$4:P133)+1</f>
        <v>2</v>
      </c>
      <c r="AK134">
        <f>MAX(Q$4:Q133)+1</f>
        <v>6</v>
      </c>
      <c r="AL134" t="e">
        <f>MAX(#REF!)+1</f>
        <v>#REF!</v>
      </c>
      <c r="AN134" s="105">
        <f>LOOKUP(U134,TR!$A$4:$A$11,TR!$B$4:$B$11)</f>
        <v>0.0249537037037037</v>
      </c>
    </row>
    <row r="135" spans="1:42" ht="12.75">
      <c r="A135" s="227" t="s">
        <v>189</v>
      </c>
      <c r="B135" s="126">
        <v>54</v>
      </c>
      <c r="C135" s="123" t="str">
        <f>LOOKUP(B135,'Startovní listina'!$B$3:$B$302,'Startovní listina'!$C$3:$C$302)</f>
        <v>Václavík Jiří</v>
      </c>
      <c r="D135" s="123" t="str">
        <f>LOOKUP(B135,'Startovní listina'!$B$3:$B$302,'Startovní listina'!$D$3:$D$302)</f>
        <v>Sokol Kroměříž</v>
      </c>
      <c r="E135" s="124">
        <f>LOOKUP(B135,'Startovní listina'!$B$3:$B$302,'Startovní listina'!$E$3:$E$302)</f>
        <v>1986</v>
      </c>
      <c r="F135" s="128">
        <v>0.03008101851851852</v>
      </c>
      <c r="G135" s="132">
        <f t="shared" si="30"/>
        <v>77</v>
      </c>
      <c r="H135" s="132" t="str">
        <f t="shared" si="31"/>
        <v> </v>
      </c>
      <c r="I135" s="132" t="str">
        <f t="shared" si="32"/>
        <v> </v>
      </c>
      <c r="J135" s="132" t="str">
        <f t="shared" si="33"/>
        <v> </v>
      </c>
      <c r="K135" s="132" t="str">
        <f t="shared" si="34"/>
        <v> </v>
      </c>
      <c r="L135" s="132" t="str">
        <f t="shared" si="35"/>
        <v> </v>
      </c>
      <c r="M135" s="132" t="str">
        <f t="shared" si="36"/>
        <v> </v>
      </c>
      <c r="N135" s="132" t="str">
        <f t="shared" si="37"/>
        <v> </v>
      </c>
      <c r="O135" s="132" t="str">
        <f t="shared" si="38"/>
        <v> </v>
      </c>
      <c r="P135" s="132" t="str">
        <f t="shared" si="39"/>
        <v> </v>
      </c>
      <c r="Q135" s="132" t="str">
        <f t="shared" si="40"/>
        <v> </v>
      </c>
      <c r="R135" s="220" t="str">
        <f t="shared" si="41"/>
        <v> </v>
      </c>
      <c r="S135" s="223">
        <f aca="true" t="shared" si="42" ref="S135:S144">(F$4/F135)*100</f>
        <v>71.37360523278184</v>
      </c>
      <c r="T135" s="104" t="s">
        <v>158</v>
      </c>
      <c r="U135" s="98" t="str">
        <f>LOOKUP(B135,'Startovní listina'!$B$3:$B$302,'Startovní listina'!$F$3:$F$302)</f>
        <v>A</v>
      </c>
      <c r="V135" s="98" t="str">
        <f>LOOKUP(B135,'Startovní listina'!$B$3:$B$302,'Startovní listina'!$N$3:$N$302)</f>
        <v>N</v>
      </c>
      <c r="W135" s="98" t="str">
        <f>LOOKUP(B135,'Startovní listina'!$B$3:$B$302,'Startovní listina'!$O$3:$O$302)</f>
        <v>N</v>
      </c>
      <c r="X135" s="98" t="str">
        <f>LOOKUP(B135,'Startovní listina'!$B$3:$B$302,'Startovní listina'!$T$3:$T$302)</f>
        <v>N</v>
      </c>
      <c r="Y135" s="98" t="str">
        <f>LOOKUP(B135,'Startovní listina'!$B$3:$B$302,'Startovní listina'!$U$3:$U$302)</f>
        <v>N</v>
      </c>
      <c r="Z135" t="s">
        <v>158</v>
      </c>
      <c r="AA135">
        <f>MAX(G$4:G134)+1</f>
        <v>77</v>
      </c>
      <c r="AB135">
        <f>MAX(H$4:H134)+1</f>
        <v>29</v>
      </c>
      <c r="AC135">
        <f>MAX(I$4:I134)+1</f>
        <v>16</v>
      </c>
      <c r="AD135">
        <f>MAX(J$4:J134)+1</f>
        <v>3</v>
      </c>
      <c r="AE135">
        <f>MAX(K$4:K134)+1</f>
        <v>2</v>
      </c>
      <c r="AF135">
        <f>MAX(L$4:L134)+1</f>
        <v>6</v>
      </c>
      <c r="AG135">
        <f>MAX(M$4:M134)+1</f>
        <v>4</v>
      </c>
      <c r="AH135">
        <f>MAX(N$4:N134)+1</f>
        <v>2</v>
      </c>
      <c r="AI135">
        <f>MAX(O$4:O134)+1</f>
        <v>17</v>
      </c>
      <c r="AJ135">
        <f>MAX(P$4:P134)+1</f>
        <v>2</v>
      </c>
      <c r="AK135">
        <f>MAX(Q$4:Q134)+1</f>
        <v>6</v>
      </c>
      <c r="AL135" t="e">
        <f>MAX(#REF!)+1</f>
        <v>#REF!</v>
      </c>
      <c r="AN135" s="105">
        <f>LOOKUP(U135,TR!$A$4:$A$11,TR!$B$4:$B$11)</f>
        <v>0.020439814814814817</v>
      </c>
      <c r="AP135" s="154"/>
    </row>
    <row r="136" spans="1:42" ht="12.75">
      <c r="A136" s="227" t="s">
        <v>190</v>
      </c>
      <c r="B136" s="126">
        <v>107</v>
      </c>
      <c r="C136" s="123" t="str">
        <f>LOOKUP(B136,'Startovní listina'!$B$3:$B$302,'Startovní listina'!$C$3:$C$302)</f>
        <v>Otava Miroslav</v>
      </c>
      <c r="D136" s="123" t="str">
        <f>LOOKUP(B136,'Startovní listina'!$B$3:$B$302,'Startovní listina'!$D$3:$D$302)</f>
        <v>Tragéd Team</v>
      </c>
      <c r="E136" s="124">
        <f>LOOKUP(B136,'Startovní listina'!$B$3:$B$302,'Startovní listina'!$E$3:$E$302)</f>
        <v>1962</v>
      </c>
      <c r="F136" s="128">
        <v>0.030104166666666668</v>
      </c>
      <c r="G136" s="132" t="str">
        <f t="shared" si="30"/>
        <v> </v>
      </c>
      <c r="H136" s="132">
        <f t="shared" si="31"/>
        <v>29</v>
      </c>
      <c r="I136" s="132" t="str">
        <f t="shared" si="32"/>
        <v> </v>
      </c>
      <c r="J136" s="132" t="str">
        <f t="shared" si="33"/>
        <v> </v>
      </c>
      <c r="K136" s="132" t="str">
        <f t="shared" si="34"/>
        <v> </v>
      </c>
      <c r="L136" s="132" t="str">
        <f t="shared" si="35"/>
        <v> </v>
      </c>
      <c r="M136" s="132" t="str">
        <f t="shared" si="36"/>
        <v> </v>
      </c>
      <c r="N136" s="132" t="str">
        <f t="shared" si="37"/>
        <v> </v>
      </c>
      <c r="O136" s="132" t="str">
        <f t="shared" si="38"/>
        <v> </v>
      </c>
      <c r="P136" s="132" t="str">
        <f t="shared" si="39"/>
        <v> </v>
      </c>
      <c r="Q136" s="132" t="str">
        <f t="shared" si="40"/>
        <v> </v>
      </c>
      <c r="R136" s="220" t="str">
        <f t="shared" si="41"/>
        <v> </v>
      </c>
      <c r="S136" s="223">
        <f t="shared" si="42"/>
        <v>71.31872356785853</v>
      </c>
      <c r="T136" s="104" t="s">
        <v>158</v>
      </c>
      <c r="U136" s="98" t="str">
        <f>LOOKUP(B136,'Startovní listina'!$B$3:$B$302,'Startovní listina'!$F$3:$F$302)</f>
        <v>B</v>
      </c>
      <c r="V136" s="98" t="str">
        <f>LOOKUP(B136,'Startovní listina'!$B$3:$B$302,'Startovní listina'!$N$3:$N$302)</f>
        <v>N</v>
      </c>
      <c r="W136" s="98" t="str">
        <f>LOOKUP(B136,'Startovní listina'!$B$3:$B$302,'Startovní listina'!$O$3:$O$302)</f>
        <v>N</v>
      </c>
      <c r="X136" s="98" t="str">
        <f>LOOKUP(B136,'Startovní listina'!$B$3:$B$302,'Startovní listina'!$T$3:$T$302)</f>
        <v>N</v>
      </c>
      <c r="Y136" s="98" t="str">
        <f>LOOKUP(B136,'Startovní listina'!$B$3:$B$302,'Startovní listina'!$U$3:$U$302)</f>
        <v>N</v>
      </c>
      <c r="Z136" t="s">
        <v>158</v>
      </c>
      <c r="AA136">
        <f>MAX(G$4:G135)+1</f>
        <v>78</v>
      </c>
      <c r="AB136">
        <f>MAX(H$4:H135)+1</f>
        <v>29</v>
      </c>
      <c r="AC136">
        <f>MAX(I$4:I135)+1</f>
        <v>16</v>
      </c>
      <c r="AD136">
        <f>MAX(J$4:J135)+1</f>
        <v>3</v>
      </c>
      <c r="AE136">
        <f>MAX(K$4:K135)+1</f>
        <v>2</v>
      </c>
      <c r="AF136">
        <f>MAX(L$4:L135)+1</f>
        <v>6</v>
      </c>
      <c r="AG136">
        <f>MAX(M$4:M135)+1</f>
        <v>4</v>
      </c>
      <c r="AH136">
        <f>MAX(N$4:N135)+1</f>
        <v>2</v>
      </c>
      <c r="AI136">
        <f>MAX(O$4:O135)+1</f>
        <v>17</v>
      </c>
      <c r="AJ136">
        <f>MAX(P$4:P135)+1</f>
        <v>2</v>
      </c>
      <c r="AK136">
        <f>MAX(Q$4:Q135)+1</f>
        <v>6</v>
      </c>
      <c r="AL136" t="e">
        <f>MAX(#REF!)+1</f>
        <v>#REF!</v>
      </c>
      <c r="AN136" s="105">
        <f>LOOKUP(U136,TR!$A$4:$A$11,TR!$B$4:$B$11)</f>
        <v>0.021863425925925925</v>
      </c>
      <c r="AP136" s="154"/>
    </row>
    <row r="137" spans="1:42" ht="12.75">
      <c r="A137" s="227" t="s">
        <v>191</v>
      </c>
      <c r="B137" s="126">
        <v>211</v>
      </c>
      <c r="C137" s="123" t="str">
        <f>LOOKUP(B137,'Startovní listina'!$B$3:$B$302,'Startovní listina'!$C$3:$C$302)</f>
        <v>Rinka Erich</v>
      </c>
      <c r="D137" s="123" t="str">
        <f>LOOKUP(B137,'Startovní listina'!$B$3:$B$302,'Startovní listina'!$D$3:$D$302)</f>
        <v>BK Kravaře</v>
      </c>
      <c r="E137" s="124">
        <f>LOOKUP(B137,'Startovní listina'!$B$3:$B$302,'Startovní listina'!$E$3:$E$302)</f>
        <v>1954</v>
      </c>
      <c r="F137" s="128">
        <v>0.030219907407407407</v>
      </c>
      <c r="G137" s="132" t="str">
        <f t="shared" si="30"/>
        <v> </v>
      </c>
      <c r="H137" s="132" t="str">
        <f t="shared" si="31"/>
        <v> </v>
      </c>
      <c r="I137" s="132">
        <f t="shared" si="32"/>
        <v>16</v>
      </c>
      <c r="J137" s="132" t="str">
        <f t="shared" si="33"/>
        <v> </v>
      </c>
      <c r="K137" s="132" t="str">
        <f t="shared" si="34"/>
        <v> </v>
      </c>
      <c r="L137" s="132" t="str">
        <f t="shared" si="35"/>
        <v> </v>
      </c>
      <c r="M137" s="132" t="str">
        <f t="shared" si="36"/>
        <v> </v>
      </c>
      <c r="N137" s="132" t="str">
        <f t="shared" si="37"/>
        <v> </v>
      </c>
      <c r="O137" s="132" t="str">
        <f t="shared" si="38"/>
        <v> </v>
      </c>
      <c r="P137" s="132" t="str">
        <f t="shared" si="39"/>
        <v> </v>
      </c>
      <c r="Q137" s="132" t="str">
        <f t="shared" si="40"/>
        <v> </v>
      </c>
      <c r="R137" s="220" t="str">
        <f t="shared" si="41"/>
        <v> </v>
      </c>
      <c r="S137" s="223">
        <f t="shared" si="42"/>
        <v>71.0455764075067</v>
      </c>
      <c r="T137" s="104" t="s">
        <v>158</v>
      </c>
      <c r="U137" s="98" t="str">
        <f>LOOKUP(B137,'Startovní listina'!$B$3:$B$302,'Startovní listina'!$F$3:$F$302)</f>
        <v>C</v>
      </c>
      <c r="V137" s="98" t="str">
        <f>LOOKUP(B137,'Startovní listina'!$B$3:$B$302,'Startovní listina'!$N$3:$N$302)</f>
        <v>N</v>
      </c>
      <c r="W137" s="98" t="str">
        <f>LOOKUP(B137,'Startovní listina'!$B$3:$B$302,'Startovní listina'!$O$3:$O$302)</f>
        <v>N</v>
      </c>
      <c r="X137" s="98" t="str">
        <f>LOOKUP(B137,'Startovní listina'!$B$3:$B$302,'Startovní listina'!$T$3:$T$302)</f>
        <v>N</v>
      </c>
      <c r="Y137" s="98" t="str">
        <f>LOOKUP(B137,'Startovní listina'!$B$3:$B$302,'Startovní listina'!$U$3:$U$302)</f>
        <v>N</v>
      </c>
      <c r="Z137" t="s">
        <v>158</v>
      </c>
      <c r="AA137">
        <f>MAX(G$4:G136)+1</f>
        <v>78</v>
      </c>
      <c r="AB137">
        <f>MAX(H$4:H136)+1</f>
        <v>30</v>
      </c>
      <c r="AC137">
        <f>MAX(I$4:I136)+1</f>
        <v>16</v>
      </c>
      <c r="AD137">
        <f>MAX(J$4:J136)+1</f>
        <v>3</v>
      </c>
      <c r="AE137">
        <f>MAX(K$4:K136)+1</f>
        <v>2</v>
      </c>
      <c r="AF137">
        <f>MAX(L$4:L136)+1</f>
        <v>6</v>
      </c>
      <c r="AG137">
        <f>MAX(M$4:M136)+1</f>
        <v>4</v>
      </c>
      <c r="AH137">
        <f>MAX(N$4:N136)+1</f>
        <v>2</v>
      </c>
      <c r="AI137">
        <f>MAX(O$4:O136)+1</f>
        <v>17</v>
      </c>
      <c r="AJ137">
        <f>MAX(P$4:P136)+1</f>
        <v>2</v>
      </c>
      <c r="AK137">
        <f>MAX(Q$4:Q136)+1</f>
        <v>6</v>
      </c>
      <c r="AL137" t="e">
        <f>MAX(#REF!)+1</f>
        <v>#REF!</v>
      </c>
      <c r="AN137" s="105">
        <f>LOOKUP(U137,TR!$A$4:$A$11,TR!$B$4:$B$11)</f>
        <v>0.02342592592592593</v>
      </c>
      <c r="AP137" s="154"/>
    </row>
    <row r="138" spans="1:42" ht="12.75">
      <c r="A138" s="227" t="s">
        <v>192</v>
      </c>
      <c r="B138" s="126">
        <v>152</v>
      </c>
      <c r="C138" s="123" t="str">
        <f>LOOKUP(B138,'Startovní listina'!$B$3:$B$302,'Startovní listina'!$C$3:$C$302)</f>
        <v>Chytil Matěj</v>
      </c>
      <c r="D138" s="123" t="str">
        <f>LOOKUP(B138,'Startovní listina'!$B$3:$B$302,'Startovní listina'!$D$3:$D$302)</f>
        <v>PIM RC Praha</v>
      </c>
      <c r="E138" s="124">
        <f>LOOKUP(B138,'Startovní listina'!$B$3:$B$302,'Startovní listina'!$E$3:$E$302)</f>
        <v>1983</v>
      </c>
      <c r="F138" s="128">
        <v>0.03026620370370371</v>
      </c>
      <c r="G138" s="132">
        <f t="shared" si="30"/>
        <v>78</v>
      </c>
      <c r="H138" s="132" t="str">
        <f t="shared" si="31"/>
        <v> </v>
      </c>
      <c r="I138" s="132" t="str">
        <f t="shared" si="32"/>
        <v> </v>
      </c>
      <c r="J138" s="132" t="str">
        <f t="shared" si="33"/>
        <v> </v>
      </c>
      <c r="K138" s="132" t="str">
        <f t="shared" si="34"/>
        <v> </v>
      </c>
      <c r="L138" s="132" t="str">
        <f t="shared" si="35"/>
        <v> </v>
      </c>
      <c r="M138" s="132" t="str">
        <f t="shared" si="36"/>
        <v> </v>
      </c>
      <c r="N138" s="132" t="str">
        <f t="shared" si="37"/>
        <v> </v>
      </c>
      <c r="O138" s="132" t="str">
        <f t="shared" si="38"/>
        <v> </v>
      </c>
      <c r="P138" s="132" t="str">
        <f t="shared" si="39"/>
        <v> </v>
      </c>
      <c r="Q138" s="132" t="str">
        <f t="shared" si="40"/>
        <v> </v>
      </c>
      <c r="R138" s="220" t="str">
        <f t="shared" si="41"/>
        <v> </v>
      </c>
      <c r="S138" s="223">
        <f t="shared" si="42"/>
        <v>70.93690248565964</v>
      </c>
      <c r="T138" s="104" t="s">
        <v>158</v>
      </c>
      <c r="U138" s="98" t="str">
        <f>LOOKUP(B138,'Startovní listina'!$B$3:$B$302,'Startovní listina'!$F$3:$F$302)</f>
        <v>A</v>
      </c>
      <c r="V138" s="98" t="str">
        <f>LOOKUP(B138,'Startovní listina'!$B$3:$B$302,'Startovní listina'!$N$3:$N$302)</f>
        <v>N</v>
      </c>
      <c r="W138" s="98" t="str">
        <f>LOOKUP(B138,'Startovní listina'!$B$3:$B$302,'Startovní listina'!$O$3:$O$302)</f>
        <v>N</v>
      </c>
      <c r="X138" s="98" t="str">
        <f>LOOKUP(B138,'Startovní listina'!$B$3:$B$302,'Startovní listina'!$T$3:$T$302)</f>
        <v>N</v>
      </c>
      <c r="Y138" s="98" t="str">
        <f>LOOKUP(B138,'Startovní listina'!$B$3:$B$302,'Startovní listina'!$U$3:$U$302)</f>
        <v>N</v>
      </c>
      <c r="Z138" t="s">
        <v>158</v>
      </c>
      <c r="AA138">
        <f>MAX(G$4:G137)+1</f>
        <v>78</v>
      </c>
      <c r="AB138">
        <f>MAX(H$4:H137)+1</f>
        <v>30</v>
      </c>
      <c r="AC138">
        <f>MAX(I$4:I137)+1</f>
        <v>17</v>
      </c>
      <c r="AD138">
        <f>MAX(J$4:J137)+1</f>
        <v>3</v>
      </c>
      <c r="AE138">
        <f>MAX(K$4:K137)+1</f>
        <v>2</v>
      </c>
      <c r="AF138">
        <f>MAX(L$4:L137)+1</f>
        <v>6</v>
      </c>
      <c r="AG138">
        <f>MAX(M$4:M137)+1</f>
        <v>4</v>
      </c>
      <c r="AH138">
        <f>MAX(N$4:N137)+1</f>
        <v>2</v>
      </c>
      <c r="AI138">
        <f>MAX(O$4:O137)+1</f>
        <v>17</v>
      </c>
      <c r="AJ138">
        <f>MAX(P$4:P137)+1</f>
        <v>2</v>
      </c>
      <c r="AK138">
        <f>MAX(Q$4:Q137)+1</f>
        <v>6</v>
      </c>
      <c r="AL138" t="e">
        <f>MAX(#REF!)+1</f>
        <v>#REF!</v>
      </c>
      <c r="AN138" s="105">
        <f>LOOKUP(U138,TR!$A$4:$A$11,TR!$B$4:$B$11)</f>
        <v>0.020439814814814817</v>
      </c>
      <c r="AP138" s="154"/>
    </row>
    <row r="139" spans="1:42" ht="12.75">
      <c r="A139" s="227" t="s">
        <v>193</v>
      </c>
      <c r="B139" s="126">
        <v>97</v>
      </c>
      <c r="C139" s="123" t="str">
        <f>LOOKUP(B139,'Startovní listina'!$B$3:$B$302,'Startovní listina'!$C$3:$C$302)</f>
        <v>Papaj Jan</v>
      </c>
      <c r="D139" s="123" t="str">
        <f>LOOKUP(B139,'Startovní listina'!$B$3:$B$302,'Startovní listina'!$D$3:$D$302)</f>
        <v>TJ Kanoistika Bohemia Poděbrady</v>
      </c>
      <c r="E139" s="124">
        <f>LOOKUP(B139,'Startovní listina'!$B$3:$B$302,'Startovní listina'!$E$3:$E$302)</f>
        <v>1989</v>
      </c>
      <c r="F139" s="128">
        <v>0.030520833333333334</v>
      </c>
      <c r="G139" s="132">
        <f t="shared" si="30"/>
        <v>79</v>
      </c>
      <c r="H139" s="132" t="str">
        <f t="shared" si="31"/>
        <v> </v>
      </c>
      <c r="I139" s="132" t="str">
        <f t="shared" si="32"/>
        <v> </v>
      </c>
      <c r="J139" s="132" t="str">
        <f t="shared" si="33"/>
        <v> </v>
      </c>
      <c r="K139" s="132" t="str">
        <f t="shared" si="34"/>
        <v> </v>
      </c>
      <c r="L139" s="132" t="str">
        <f t="shared" si="35"/>
        <v> </v>
      </c>
      <c r="M139" s="132" t="str">
        <f t="shared" si="36"/>
        <v> </v>
      </c>
      <c r="N139" s="132" t="str">
        <f t="shared" si="37"/>
        <v> </v>
      </c>
      <c r="O139" s="132" t="str">
        <f t="shared" si="38"/>
        <v> </v>
      </c>
      <c r="P139" s="132" t="str">
        <f t="shared" si="39"/>
        <v> </v>
      </c>
      <c r="Q139" s="132" t="str">
        <f t="shared" si="40"/>
        <v> </v>
      </c>
      <c r="R139" s="220" t="str">
        <f t="shared" si="41"/>
        <v> </v>
      </c>
      <c r="S139" s="223">
        <f t="shared" si="42"/>
        <v>70.34508911642018</v>
      </c>
      <c r="T139" s="104" t="s">
        <v>158</v>
      </c>
      <c r="U139" s="98" t="str">
        <f>LOOKUP(B139,'Startovní listina'!$B$3:$B$302,'Startovní listina'!$F$3:$F$302)</f>
        <v>A</v>
      </c>
      <c r="V139" s="98" t="str">
        <f>LOOKUP(B139,'Startovní listina'!$B$3:$B$302,'Startovní listina'!$N$3:$N$302)</f>
        <v>N</v>
      </c>
      <c r="W139" s="98" t="str">
        <f>LOOKUP(B139,'Startovní listina'!$B$3:$B$302,'Startovní listina'!$O$3:$O$302)</f>
        <v>N</v>
      </c>
      <c r="X139" s="98" t="str">
        <f>LOOKUP(B139,'Startovní listina'!$B$3:$B$302,'Startovní listina'!$T$3:$T$302)</f>
        <v>N</v>
      </c>
      <c r="Y139" s="98" t="str">
        <f>LOOKUP(B139,'Startovní listina'!$B$3:$B$302,'Startovní listina'!$U$3:$U$302)</f>
        <v>N</v>
      </c>
      <c r="Z139" t="s">
        <v>158</v>
      </c>
      <c r="AA139">
        <f>MAX(G$4:G138)+1</f>
        <v>79</v>
      </c>
      <c r="AB139">
        <f>MAX(H$4:H138)+1</f>
        <v>30</v>
      </c>
      <c r="AC139">
        <f>MAX(I$4:I138)+1</f>
        <v>17</v>
      </c>
      <c r="AD139">
        <f>MAX(J$4:J138)+1</f>
        <v>3</v>
      </c>
      <c r="AE139">
        <f>MAX(K$4:K138)+1</f>
        <v>2</v>
      </c>
      <c r="AF139">
        <f>MAX(L$4:L138)+1</f>
        <v>6</v>
      </c>
      <c r="AG139">
        <f>MAX(M$4:M138)+1</f>
        <v>4</v>
      </c>
      <c r="AH139">
        <f>MAX(N$4:N138)+1</f>
        <v>2</v>
      </c>
      <c r="AI139">
        <f>MAX(O$4:O138)+1</f>
        <v>17</v>
      </c>
      <c r="AJ139">
        <f>MAX(P$4:P138)+1</f>
        <v>2</v>
      </c>
      <c r="AK139">
        <f>MAX(Q$4:Q138)+1</f>
        <v>6</v>
      </c>
      <c r="AL139" t="e">
        <f>MAX(#REF!)+1</f>
        <v>#REF!</v>
      </c>
      <c r="AN139" s="105">
        <f>LOOKUP(U139,TR!$A$4:$A$11,TR!$B$4:$B$11)</f>
        <v>0.020439814814814817</v>
      </c>
      <c r="AP139" s="154"/>
    </row>
    <row r="140" spans="1:42" ht="12.75">
      <c r="A140" s="227" t="s">
        <v>194</v>
      </c>
      <c r="B140" s="126">
        <v>48</v>
      </c>
      <c r="C140" s="123" t="str">
        <f>LOOKUP(B140,'Startovní listina'!$B$3:$B$302,'Startovní listina'!$C$3:$C$302)</f>
        <v>Špringr Zdeněk</v>
      </c>
      <c r="D140" s="123" t="str">
        <f>LOOKUP(B140,'Startovní listina'!$B$3:$B$302,'Startovní listina'!$D$3:$D$302)</f>
        <v>TJ Velké Chválovice</v>
      </c>
      <c r="E140" s="124">
        <f>LOOKUP(B140,'Startovní listina'!$B$3:$B$302,'Startovní listina'!$E$3:$E$302)</f>
        <v>1970</v>
      </c>
      <c r="F140" s="128">
        <v>0.030590277777777775</v>
      </c>
      <c r="G140" s="132">
        <f t="shared" si="30"/>
        <v>80</v>
      </c>
      <c r="H140" s="132" t="str">
        <f t="shared" si="31"/>
        <v> </v>
      </c>
      <c r="I140" s="132" t="str">
        <f t="shared" si="32"/>
        <v> </v>
      </c>
      <c r="J140" s="132" t="str">
        <f t="shared" si="33"/>
        <v> </v>
      </c>
      <c r="K140" s="132" t="str">
        <f t="shared" si="34"/>
        <v> </v>
      </c>
      <c r="L140" s="132" t="str">
        <f t="shared" si="35"/>
        <v> </v>
      </c>
      <c r="M140" s="132" t="str">
        <f t="shared" si="36"/>
        <v> </v>
      </c>
      <c r="N140" s="132" t="str">
        <f t="shared" si="37"/>
        <v> </v>
      </c>
      <c r="O140" s="132">
        <f t="shared" si="38"/>
        <v>17</v>
      </c>
      <c r="P140" s="132" t="str">
        <f t="shared" si="39"/>
        <v> </v>
      </c>
      <c r="Q140" s="132">
        <f t="shared" si="40"/>
        <v>6</v>
      </c>
      <c r="R140" s="220" t="str">
        <f t="shared" si="41"/>
        <v> </v>
      </c>
      <c r="S140" s="223">
        <f t="shared" si="42"/>
        <v>70.18539538403331</v>
      </c>
      <c r="T140" s="104" t="s">
        <v>158</v>
      </c>
      <c r="U140" s="98" t="str">
        <f>LOOKUP(B140,'Startovní listina'!$B$3:$B$302,'Startovní listina'!$F$3:$F$302)</f>
        <v>A</v>
      </c>
      <c r="V140" s="98" t="str">
        <f>LOOKUP(B140,'Startovní listina'!$B$3:$B$302,'Startovní listina'!$N$3:$N$302)</f>
        <v>A</v>
      </c>
      <c r="W140" s="98" t="str">
        <f>LOOKUP(B140,'Startovní listina'!$B$3:$B$302,'Startovní listina'!$O$3:$O$302)</f>
        <v>N</v>
      </c>
      <c r="X140" s="98" t="str">
        <f>LOOKUP(B140,'Startovní listina'!$B$3:$B$302,'Startovní listina'!$T$3:$T$302)</f>
        <v>A</v>
      </c>
      <c r="Y140" s="98" t="str">
        <f>LOOKUP(B140,'Startovní listina'!$B$3:$B$302,'Startovní listina'!$U$3:$U$302)</f>
        <v>N</v>
      </c>
      <c r="Z140" t="s">
        <v>158</v>
      </c>
      <c r="AA140">
        <f>MAX(G$4:G139)+1</f>
        <v>80</v>
      </c>
      <c r="AB140">
        <f>MAX(H$4:H139)+1</f>
        <v>30</v>
      </c>
      <c r="AC140">
        <f>MAX(I$4:I139)+1</f>
        <v>17</v>
      </c>
      <c r="AD140">
        <f>MAX(J$4:J139)+1</f>
        <v>3</v>
      </c>
      <c r="AE140">
        <f>MAX(K$4:K139)+1</f>
        <v>2</v>
      </c>
      <c r="AF140">
        <f>MAX(L$4:L139)+1</f>
        <v>6</v>
      </c>
      <c r="AG140">
        <f>MAX(M$4:M139)+1</f>
        <v>4</v>
      </c>
      <c r="AH140">
        <f>MAX(N$4:N139)+1</f>
        <v>2</v>
      </c>
      <c r="AI140">
        <f>MAX(O$4:O139)+1</f>
        <v>17</v>
      </c>
      <c r="AJ140">
        <f>MAX(P$4:P139)+1</f>
        <v>2</v>
      </c>
      <c r="AK140">
        <f>MAX(Q$4:Q139)+1</f>
        <v>6</v>
      </c>
      <c r="AL140" t="e">
        <f>MAX(#REF!)+1</f>
        <v>#REF!</v>
      </c>
      <c r="AN140" s="105">
        <f>LOOKUP(U140,TR!$A$4:$A$11,TR!$B$4:$B$11)</f>
        <v>0.020439814814814817</v>
      </c>
      <c r="AP140" s="154"/>
    </row>
    <row r="141" spans="1:42" ht="12.75">
      <c r="A141" s="227" t="s">
        <v>195</v>
      </c>
      <c r="B141" s="126">
        <v>31</v>
      </c>
      <c r="C141" s="123" t="str">
        <f>LOOKUP(B141,'Startovní listina'!$B$3:$B$302,'Startovní listina'!$C$3:$C$302)</f>
        <v>Měrka Tomáš</v>
      </c>
      <c r="D141" s="123" t="str">
        <f>LOOKUP(B141,'Startovní listina'!$B$3:$B$302,'Startovní listina'!$D$3:$D$302)</f>
        <v>Praha 4</v>
      </c>
      <c r="E141" s="124">
        <f>LOOKUP(B141,'Startovní listina'!$B$3:$B$302,'Startovní listina'!$E$3:$E$302)</f>
        <v>1974</v>
      </c>
      <c r="F141" s="128">
        <v>0.030636574074074076</v>
      </c>
      <c r="G141" s="132">
        <f t="shared" si="30"/>
        <v>81</v>
      </c>
      <c r="H141" s="132" t="str">
        <f t="shared" si="31"/>
        <v> </v>
      </c>
      <c r="I141" s="132" t="str">
        <f t="shared" si="32"/>
        <v> </v>
      </c>
      <c r="J141" s="132" t="str">
        <f t="shared" si="33"/>
        <v> </v>
      </c>
      <c r="K141" s="132" t="str">
        <f t="shared" si="34"/>
        <v> </v>
      </c>
      <c r="L141" s="132" t="str">
        <f t="shared" si="35"/>
        <v> </v>
      </c>
      <c r="M141" s="132" t="str">
        <f t="shared" si="36"/>
        <v> </v>
      </c>
      <c r="N141" s="132" t="str">
        <f t="shared" si="37"/>
        <v> </v>
      </c>
      <c r="O141" s="132" t="str">
        <f t="shared" si="38"/>
        <v> </v>
      </c>
      <c r="P141" s="132" t="str">
        <f t="shared" si="39"/>
        <v> </v>
      </c>
      <c r="Q141" s="132" t="str">
        <f t="shared" si="40"/>
        <v> </v>
      </c>
      <c r="R141" s="220" t="str">
        <f t="shared" si="41"/>
        <v> </v>
      </c>
      <c r="S141" s="223">
        <f t="shared" si="42"/>
        <v>70.07933509633547</v>
      </c>
      <c r="T141" s="104" t="s">
        <v>158</v>
      </c>
      <c r="U141" s="98" t="str">
        <f>LOOKUP(B141,'Startovní listina'!$B$3:$B$302,'Startovní listina'!$F$3:$F$302)</f>
        <v>A</v>
      </c>
      <c r="V141" s="98" t="str">
        <f>LOOKUP(B141,'Startovní listina'!$B$3:$B$302,'Startovní listina'!$N$3:$N$302)</f>
        <v>N</v>
      </c>
      <c r="W141" s="98" t="str">
        <f>LOOKUP(B141,'Startovní listina'!$B$3:$B$302,'Startovní listina'!$O$3:$O$302)</f>
        <v>N</v>
      </c>
      <c r="X141" s="98" t="str">
        <f>LOOKUP(B141,'Startovní listina'!$B$3:$B$302,'Startovní listina'!$T$3:$T$302)</f>
        <v>N</v>
      </c>
      <c r="Y141" s="98" t="str">
        <f>LOOKUP(B141,'Startovní listina'!$B$3:$B$302,'Startovní listina'!$U$3:$U$302)</f>
        <v>N</v>
      </c>
      <c r="Z141" t="s">
        <v>158</v>
      </c>
      <c r="AA141">
        <f>MAX(G$4:G140)+1</f>
        <v>81</v>
      </c>
      <c r="AB141">
        <f>MAX(H$4:H140)+1</f>
        <v>30</v>
      </c>
      <c r="AC141">
        <f>MAX(I$4:I140)+1</f>
        <v>17</v>
      </c>
      <c r="AD141">
        <f>MAX(J$4:J140)+1</f>
        <v>3</v>
      </c>
      <c r="AE141">
        <f>MAX(K$4:K140)+1</f>
        <v>2</v>
      </c>
      <c r="AF141">
        <f>MAX(L$4:L140)+1</f>
        <v>6</v>
      </c>
      <c r="AG141">
        <f>MAX(M$4:M140)+1</f>
        <v>4</v>
      </c>
      <c r="AH141">
        <f>MAX(N$4:N140)+1</f>
        <v>2</v>
      </c>
      <c r="AI141">
        <f>MAX(O$4:O140)+1</f>
        <v>18</v>
      </c>
      <c r="AJ141">
        <f>MAX(P$4:P140)+1</f>
        <v>2</v>
      </c>
      <c r="AK141">
        <f>MAX(Q$4:Q140)+1</f>
        <v>7</v>
      </c>
      <c r="AL141" t="e">
        <f>MAX(#REF!)+1</f>
        <v>#REF!</v>
      </c>
      <c r="AN141" s="105">
        <f>LOOKUP(U141,TR!$A$4:$A$11,TR!$B$4:$B$11)</f>
        <v>0.020439814814814817</v>
      </c>
      <c r="AP141" s="154"/>
    </row>
    <row r="142" spans="1:42" ht="12.75">
      <c r="A142" s="227" t="s">
        <v>196</v>
      </c>
      <c r="B142" s="126">
        <v>159</v>
      </c>
      <c r="C142" s="123" t="str">
        <f>LOOKUP(B142,'Startovní listina'!$B$3:$B$302,'Startovní listina'!$C$3:$C$302)</f>
        <v>Záruba Luděk </v>
      </c>
      <c r="D142" s="123" t="str">
        <f>LOOKUP(B142,'Startovní listina'!$B$3:$B$302,'Startovní listina'!$D$3:$D$302)</f>
        <v>AC Praha 1890</v>
      </c>
      <c r="E142" s="124">
        <f>LOOKUP(B142,'Startovní listina'!$B$3:$B$302,'Startovní listina'!$E$3:$E$302)</f>
        <v>1959</v>
      </c>
      <c r="F142" s="128">
        <v>0.030636574074074076</v>
      </c>
      <c r="G142" s="132" t="str">
        <f t="shared" si="30"/>
        <v> </v>
      </c>
      <c r="H142" s="132">
        <f t="shared" si="31"/>
        <v>30</v>
      </c>
      <c r="I142" s="132" t="str">
        <f t="shared" si="32"/>
        <v> </v>
      </c>
      <c r="J142" s="132" t="str">
        <f t="shared" si="33"/>
        <v> </v>
      </c>
      <c r="K142" s="132" t="str">
        <f t="shared" si="34"/>
        <v> </v>
      </c>
      <c r="L142" s="132" t="str">
        <f t="shared" si="35"/>
        <v> </v>
      </c>
      <c r="M142" s="132" t="str">
        <f t="shared" si="36"/>
        <v> </v>
      </c>
      <c r="N142" s="132" t="str">
        <f t="shared" si="37"/>
        <v> </v>
      </c>
      <c r="O142" s="132" t="str">
        <f t="shared" si="38"/>
        <v> </v>
      </c>
      <c r="P142" s="132" t="str">
        <f t="shared" si="39"/>
        <v> </v>
      </c>
      <c r="Q142" s="132" t="str">
        <f t="shared" si="40"/>
        <v> </v>
      </c>
      <c r="R142" s="220" t="str">
        <f t="shared" si="41"/>
        <v> </v>
      </c>
      <c r="S142" s="223">
        <f t="shared" si="42"/>
        <v>70.07933509633547</v>
      </c>
      <c r="T142" s="104" t="s">
        <v>158</v>
      </c>
      <c r="U142" s="98" t="str">
        <f>LOOKUP(B142,'Startovní listina'!$B$3:$B$302,'Startovní listina'!$F$3:$F$302)</f>
        <v>B</v>
      </c>
      <c r="V142" s="98" t="str">
        <f>LOOKUP(B142,'Startovní listina'!$B$3:$B$302,'Startovní listina'!$N$3:$N$302)</f>
        <v>N</v>
      </c>
      <c r="W142" s="98" t="str">
        <f>LOOKUP(B142,'Startovní listina'!$B$3:$B$302,'Startovní listina'!$O$3:$O$302)</f>
        <v>N</v>
      </c>
      <c r="X142" s="98" t="str">
        <f>LOOKUP(B142,'Startovní listina'!$B$3:$B$302,'Startovní listina'!$T$3:$T$302)</f>
        <v>N</v>
      </c>
      <c r="Y142" s="98" t="str">
        <f>LOOKUP(B142,'Startovní listina'!$B$3:$B$302,'Startovní listina'!$U$3:$U$302)</f>
        <v>N</v>
      </c>
      <c r="Z142" t="s">
        <v>158</v>
      </c>
      <c r="AA142">
        <f>MAX(G$4:G141)+1</f>
        <v>82</v>
      </c>
      <c r="AB142">
        <f>MAX(H$4:H141)+1</f>
        <v>30</v>
      </c>
      <c r="AC142">
        <f>MAX(I$4:I141)+1</f>
        <v>17</v>
      </c>
      <c r="AD142">
        <f>MAX(J$4:J141)+1</f>
        <v>3</v>
      </c>
      <c r="AE142">
        <f>MAX(K$4:K141)+1</f>
        <v>2</v>
      </c>
      <c r="AF142">
        <f>MAX(L$4:L141)+1</f>
        <v>6</v>
      </c>
      <c r="AG142">
        <f>MAX(M$4:M141)+1</f>
        <v>4</v>
      </c>
      <c r="AH142">
        <f>MAX(N$4:N141)+1</f>
        <v>2</v>
      </c>
      <c r="AI142">
        <f>MAX(O$4:O141)+1</f>
        <v>18</v>
      </c>
      <c r="AJ142">
        <f>MAX(P$4:P141)+1</f>
        <v>2</v>
      </c>
      <c r="AK142">
        <f>MAX(Q$4:Q141)+1</f>
        <v>7</v>
      </c>
      <c r="AL142" t="e">
        <f>MAX(#REF!)+1</f>
        <v>#REF!</v>
      </c>
      <c r="AN142" s="105">
        <f>LOOKUP(U142,TR!$A$4:$A$11,TR!$B$4:$B$11)</f>
        <v>0.021863425925925925</v>
      </c>
      <c r="AP142" s="154"/>
    </row>
    <row r="143" spans="1:42" ht="12.75">
      <c r="A143" s="227" t="s">
        <v>197</v>
      </c>
      <c r="B143" s="126">
        <v>151</v>
      </c>
      <c r="C143" s="123" t="str">
        <f>LOOKUP(B143,'Startovní listina'!$B$3:$B$302,'Startovní listina'!$C$3:$C$302)</f>
        <v>Schüller Robert</v>
      </c>
      <c r="D143" s="123" t="str">
        <f>LOOKUP(B143,'Startovní listina'!$B$3:$B$302,'Startovní listina'!$D$3:$D$302)</f>
        <v>R Sport club</v>
      </c>
      <c r="E143" s="124">
        <f>LOOKUP(B143,'Startovní listina'!$B$3:$B$302,'Startovní listina'!$E$3:$E$302)</f>
        <v>1979</v>
      </c>
      <c r="F143" s="128">
        <v>0.03070601851851852</v>
      </c>
      <c r="G143" s="132">
        <f t="shared" si="30"/>
        <v>82</v>
      </c>
      <c r="H143" s="132" t="str">
        <f t="shared" si="31"/>
        <v> </v>
      </c>
      <c r="I143" s="132" t="str">
        <f t="shared" si="32"/>
        <v> </v>
      </c>
      <c r="J143" s="132" t="str">
        <f t="shared" si="33"/>
        <v> </v>
      </c>
      <c r="K143" s="132" t="str">
        <f t="shared" si="34"/>
        <v> </v>
      </c>
      <c r="L143" s="132" t="str">
        <f t="shared" si="35"/>
        <v> </v>
      </c>
      <c r="M143" s="132" t="str">
        <f t="shared" si="36"/>
        <v> </v>
      </c>
      <c r="N143" s="132" t="str">
        <f t="shared" si="37"/>
        <v> </v>
      </c>
      <c r="O143" s="132" t="str">
        <f t="shared" si="38"/>
        <v> </v>
      </c>
      <c r="P143" s="132" t="str">
        <f t="shared" si="39"/>
        <v> </v>
      </c>
      <c r="Q143" s="132" t="str">
        <f t="shared" si="40"/>
        <v> </v>
      </c>
      <c r="R143" s="220" t="str">
        <f t="shared" si="41"/>
        <v> </v>
      </c>
      <c r="S143" s="223">
        <f t="shared" si="42"/>
        <v>69.92084432717678</v>
      </c>
      <c r="T143" s="104" t="s">
        <v>158</v>
      </c>
      <c r="U143" s="98" t="str">
        <f>LOOKUP(B143,'Startovní listina'!$B$3:$B$302,'Startovní listina'!$F$3:$F$302)</f>
        <v>A</v>
      </c>
      <c r="V143" s="98" t="str">
        <f>LOOKUP(B143,'Startovní listina'!$B$3:$B$302,'Startovní listina'!$N$3:$N$302)</f>
        <v>N</v>
      </c>
      <c r="W143" s="98" t="str">
        <f>LOOKUP(B143,'Startovní listina'!$B$3:$B$302,'Startovní listina'!$O$3:$O$302)</f>
        <v>N</v>
      </c>
      <c r="X143" s="98" t="str">
        <f>LOOKUP(B143,'Startovní listina'!$B$3:$B$302,'Startovní listina'!$T$3:$T$302)</f>
        <v>N</v>
      </c>
      <c r="Y143" s="98" t="str">
        <f>LOOKUP(B143,'Startovní listina'!$B$3:$B$302,'Startovní listina'!$U$3:$U$302)</f>
        <v>N</v>
      </c>
      <c r="Z143" t="s">
        <v>158</v>
      </c>
      <c r="AA143">
        <f>MAX(G$4:G142)+1</f>
        <v>82</v>
      </c>
      <c r="AB143">
        <f>MAX(H$4:H142)+1</f>
        <v>31</v>
      </c>
      <c r="AC143">
        <f>MAX(I$4:I142)+1</f>
        <v>17</v>
      </c>
      <c r="AD143">
        <f>MAX(J$4:J142)+1</f>
        <v>3</v>
      </c>
      <c r="AE143">
        <f>MAX(K$4:K142)+1</f>
        <v>2</v>
      </c>
      <c r="AF143">
        <f>MAX(L$4:L142)+1</f>
        <v>6</v>
      </c>
      <c r="AG143">
        <f>MAX(M$4:M142)+1</f>
        <v>4</v>
      </c>
      <c r="AH143">
        <f>MAX(N$4:N142)+1</f>
        <v>2</v>
      </c>
      <c r="AI143">
        <f>MAX(O$4:O142)+1</f>
        <v>18</v>
      </c>
      <c r="AJ143">
        <f>MAX(P$4:P142)+1</f>
        <v>2</v>
      </c>
      <c r="AK143">
        <f>MAX(Q$4:Q142)+1</f>
        <v>7</v>
      </c>
      <c r="AL143" t="e">
        <f>MAX(#REF!)+1</f>
        <v>#REF!</v>
      </c>
      <c r="AN143" s="105">
        <f>LOOKUP(U143,TR!$A$4:$A$11,TR!$B$4:$B$11)</f>
        <v>0.020439814814814817</v>
      </c>
      <c r="AP143" s="154"/>
    </row>
    <row r="144" spans="1:42" ht="12.75">
      <c r="A144" s="227" t="s">
        <v>198</v>
      </c>
      <c r="B144" s="126">
        <v>129</v>
      </c>
      <c r="C144" s="123" t="str">
        <f>LOOKUP(B144,'Startovní listina'!$B$3:$B$302,'Startovní listina'!$C$3:$C$302)</f>
        <v>Červenka Miroslav</v>
      </c>
      <c r="D144" s="123" t="str">
        <f>LOOKUP(B144,'Startovní listina'!$B$3:$B$302,'Startovní listina'!$D$3:$D$302)</f>
        <v>Sokol Kolín</v>
      </c>
      <c r="E144" s="124">
        <f>LOOKUP(B144,'Startovní listina'!$B$3:$B$302,'Startovní listina'!$E$3:$E$302)</f>
        <v>1964</v>
      </c>
      <c r="F144" s="128">
        <v>0.030810185185185187</v>
      </c>
      <c r="G144" s="132" t="str">
        <f t="shared" si="30"/>
        <v> </v>
      </c>
      <c r="H144" s="132">
        <f t="shared" si="31"/>
        <v>31</v>
      </c>
      <c r="I144" s="132" t="str">
        <f t="shared" si="32"/>
        <v> </v>
      </c>
      <c r="J144" s="132" t="str">
        <f t="shared" si="33"/>
        <v> </v>
      </c>
      <c r="K144" s="132" t="str">
        <f t="shared" si="34"/>
        <v> </v>
      </c>
      <c r="L144" s="132" t="str">
        <f t="shared" si="35"/>
        <v> </v>
      </c>
      <c r="M144" s="132" t="str">
        <f t="shared" si="36"/>
        <v> </v>
      </c>
      <c r="N144" s="132" t="str">
        <f t="shared" si="37"/>
        <v> </v>
      </c>
      <c r="O144" s="132">
        <f t="shared" si="38"/>
        <v>18</v>
      </c>
      <c r="P144" s="132" t="str">
        <f t="shared" si="39"/>
        <v> </v>
      </c>
      <c r="Q144" s="132" t="str">
        <f t="shared" si="40"/>
        <v> </v>
      </c>
      <c r="R144" s="220" t="str">
        <f t="shared" si="41"/>
        <v> </v>
      </c>
      <c r="S144" s="223">
        <f t="shared" si="42"/>
        <v>69.68444778362134</v>
      </c>
      <c r="T144" s="104" t="s">
        <v>158</v>
      </c>
      <c r="U144" s="98" t="str">
        <f>LOOKUP(B144,'Startovní listina'!$B$3:$B$302,'Startovní listina'!$F$3:$F$302)</f>
        <v>B</v>
      </c>
      <c r="V144" s="98" t="str">
        <f>LOOKUP(B144,'Startovní listina'!$B$3:$B$302,'Startovní listina'!$N$3:$N$302)</f>
        <v>A</v>
      </c>
      <c r="W144" s="98" t="str">
        <f>LOOKUP(B144,'Startovní listina'!$B$3:$B$302,'Startovní listina'!$O$3:$O$302)</f>
        <v>N</v>
      </c>
      <c r="X144" s="98" t="str">
        <f>LOOKUP(B144,'Startovní listina'!$B$3:$B$302,'Startovní listina'!$T$3:$T$302)</f>
        <v>N</v>
      </c>
      <c r="Y144" s="98" t="str">
        <f>LOOKUP(B144,'Startovní listina'!$B$3:$B$302,'Startovní listina'!$U$3:$U$302)</f>
        <v>N</v>
      </c>
      <c r="Z144" t="s">
        <v>158</v>
      </c>
      <c r="AA144">
        <f>MAX(G$4:G143)+1</f>
        <v>83</v>
      </c>
      <c r="AB144">
        <f>MAX(H$4:H143)+1</f>
        <v>31</v>
      </c>
      <c r="AC144">
        <f>MAX(I$4:I143)+1</f>
        <v>17</v>
      </c>
      <c r="AD144">
        <f>MAX(J$4:J143)+1</f>
        <v>3</v>
      </c>
      <c r="AE144">
        <f>MAX(K$4:K143)+1</f>
        <v>2</v>
      </c>
      <c r="AF144">
        <f>MAX(L$4:L143)+1</f>
        <v>6</v>
      </c>
      <c r="AG144">
        <f>MAX(M$4:M143)+1</f>
        <v>4</v>
      </c>
      <c r="AH144">
        <f>MAX(N$4:N143)+1</f>
        <v>2</v>
      </c>
      <c r="AI144">
        <f>MAX(O$4:O143)+1</f>
        <v>18</v>
      </c>
      <c r="AJ144">
        <f>MAX(P$4:P143)+1</f>
        <v>2</v>
      </c>
      <c r="AK144">
        <f>MAX(Q$4:Q143)+1</f>
        <v>7</v>
      </c>
      <c r="AL144" t="e">
        <f>MAX(#REF!)+1</f>
        <v>#REF!</v>
      </c>
      <c r="AN144" s="105">
        <f>LOOKUP(U144,TR!$A$4:$A$11,TR!$B$4:$B$11)</f>
        <v>0.021863425925925925</v>
      </c>
      <c r="AP144" s="154"/>
    </row>
    <row r="145" spans="1:40" ht="12.75">
      <c r="A145" s="227" t="s">
        <v>199</v>
      </c>
      <c r="B145" s="126">
        <v>333</v>
      </c>
      <c r="C145" s="123" t="str">
        <f>LOOKUP(B145,'Startovní listina'!$B$3:$B$302,'Startovní listina'!$C$3:$C$302)</f>
        <v>Kubínová Klára</v>
      </c>
      <c r="D145" s="123" t="str">
        <f>LOOKUP(B145,'Startovní listina'!$B$3:$B$302,'Startovní listina'!$D$3:$D$302)</f>
        <v>Kolín</v>
      </c>
      <c r="E145" s="124">
        <f>LOOKUP(B145,'Startovní listina'!$B$3:$B$302,'Startovní listina'!$E$3:$E$302)</f>
        <v>1977</v>
      </c>
      <c r="F145" s="128">
        <v>0.030868055555555555</v>
      </c>
      <c r="G145" s="132" t="str">
        <f t="shared" si="30"/>
        <v> </v>
      </c>
      <c r="H145" s="132" t="str">
        <f t="shared" si="31"/>
        <v> </v>
      </c>
      <c r="I145" s="132" t="str">
        <f t="shared" si="32"/>
        <v> </v>
      </c>
      <c r="J145" s="132" t="str">
        <f t="shared" si="33"/>
        <v> </v>
      </c>
      <c r="K145" s="132" t="str">
        <f t="shared" si="34"/>
        <v> </v>
      </c>
      <c r="L145" s="132">
        <f t="shared" si="35"/>
        <v>6</v>
      </c>
      <c r="M145" s="132" t="str">
        <f t="shared" si="36"/>
        <v> </v>
      </c>
      <c r="N145" s="132" t="str">
        <f t="shared" si="37"/>
        <v> </v>
      </c>
      <c r="O145" s="132" t="str">
        <f t="shared" si="38"/>
        <v> </v>
      </c>
      <c r="P145" s="132">
        <f t="shared" si="39"/>
        <v>2</v>
      </c>
      <c r="Q145" s="132" t="str">
        <f t="shared" si="40"/>
        <v> </v>
      </c>
      <c r="R145" s="220" t="str">
        <f t="shared" si="41"/>
        <v> </v>
      </c>
      <c r="S145" s="223">
        <f>(F$55/F145)*100</f>
        <v>84.77690288713909</v>
      </c>
      <c r="T145" s="104" t="s">
        <v>158</v>
      </c>
      <c r="U145" s="98" t="str">
        <f>LOOKUP(B145,'Startovní listina'!$B$3:$B$302,'Startovní listina'!$F$3:$F$302)</f>
        <v>F</v>
      </c>
      <c r="V145" s="98" t="str">
        <f>LOOKUP(B145,'Startovní listina'!$B$3:$B$302,'Startovní listina'!$N$3:$N$302)</f>
        <v>N</v>
      </c>
      <c r="W145" s="98" t="str">
        <f>LOOKUP(B145,'Startovní listina'!$B$3:$B$302,'Startovní listina'!$O$3:$O$302)</f>
        <v>A</v>
      </c>
      <c r="X145" s="98" t="str">
        <f>LOOKUP(B145,'Startovní listina'!$B$3:$B$302,'Startovní listina'!$T$3:$T$302)</f>
        <v>N</v>
      </c>
      <c r="Y145" s="98" t="str">
        <f>LOOKUP(B145,'Startovní listina'!$B$3:$B$302,'Startovní listina'!$U$3:$U$302)</f>
        <v>N</v>
      </c>
      <c r="Z145" t="s">
        <v>158</v>
      </c>
      <c r="AA145">
        <f>MAX(G$4:G144)+1</f>
        <v>83</v>
      </c>
      <c r="AB145">
        <f>MAX(H$4:H144)+1</f>
        <v>32</v>
      </c>
      <c r="AC145">
        <f>MAX(I$4:I144)+1</f>
        <v>17</v>
      </c>
      <c r="AD145">
        <f>MAX(J$4:J144)+1</f>
        <v>3</v>
      </c>
      <c r="AE145">
        <f>MAX(K$4:K144)+1</f>
        <v>2</v>
      </c>
      <c r="AF145">
        <f>MAX(L$4:L144)+1</f>
        <v>6</v>
      </c>
      <c r="AG145">
        <f>MAX(M$4:M144)+1</f>
        <v>4</v>
      </c>
      <c r="AH145">
        <f>MAX(N$4:N144)+1</f>
        <v>2</v>
      </c>
      <c r="AI145">
        <f>MAX(O$4:O144)+1</f>
        <v>19</v>
      </c>
      <c r="AJ145">
        <f>MAX(P$4:P144)+1</f>
        <v>2</v>
      </c>
      <c r="AK145">
        <f>MAX(Q$4:Q144)+1</f>
        <v>7</v>
      </c>
      <c r="AL145" t="e">
        <f>MAX(#REF!)+1</f>
        <v>#REF!</v>
      </c>
      <c r="AN145" s="105">
        <f>LOOKUP(U145,TR!$A$4:$A$11,TR!$B$4:$B$11)</f>
        <v>0.024189814814814817</v>
      </c>
    </row>
    <row r="146" spans="1:42" ht="12.75">
      <c r="A146" s="227" t="s">
        <v>200</v>
      </c>
      <c r="B146" s="126">
        <v>143</v>
      </c>
      <c r="C146" s="123" t="str">
        <f>LOOKUP(B146,'Startovní listina'!$B$3:$B$302,'Startovní listina'!$C$3:$C$302)</f>
        <v>Strejček Pavel</v>
      </c>
      <c r="D146" s="123" t="str">
        <f>LOOKUP(B146,'Startovní listina'!$B$3:$B$302,'Startovní listina'!$D$3:$D$302)</f>
        <v>GJP Poděbrady</v>
      </c>
      <c r="E146" s="124">
        <f>LOOKUP(B146,'Startovní listina'!$B$3:$B$302,'Startovní listina'!$E$3:$E$302)</f>
        <v>1959</v>
      </c>
      <c r="F146" s="128">
        <v>0.030891203703703702</v>
      </c>
      <c r="G146" s="132" t="str">
        <f t="shared" si="30"/>
        <v> </v>
      </c>
      <c r="H146" s="132">
        <f t="shared" si="31"/>
        <v>32</v>
      </c>
      <c r="I146" s="132" t="str">
        <f t="shared" si="32"/>
        <v> </v>
      </c>
      <c r="J146" s="132" t="str">
        <f t="shared" si="33"/>
        <v> </v>
      </c>
      <c r="K146" s="132" t="str">
        <f t="shared" si="34"/>
        <v> </v>
      </c>
      <c r="L146" s="132" t="str">
        <f t="shared" si="35"/>
        <v> </v>
      </c>
      <c r="M146" s="132" t="str">
        <f t="shared" si="36"/>
        <v> </v>
      </c>
      <c r="N146" s="132" t="str">
        <f t="shared" si="37"/>
        <v> </v>
      </c>
      <c r="O146" s="132" t="str">
        <f t="shared" si="38"/>
        <v> </v>
      </c>
      <c r="P146" s="132" t="str">
        <f t="shared" si="39"/>
        <v> </v>
      </c>
      <c r="Q146" s="132" t="str">
        <f t="shared" si="40"/>
        <v> </v>
      </c>
      <c r="R146" s="220" t="str">
        <f t="shared" si="41"/>
        <v> </v>
      </c>
      <c r="S146" s="223">
        <f aca="true" t="shared" si="43" ref="S146:S159">(F$4/F146)*100</f>
        <v>69.50168602472837</v>
      </c>
      <c r="T146" s="104" t="s">
        <v>158</v>
      </c>
      <c r="U146" s="98" t="str">
        <f>LOOKUP(B146,'Startovní listina'!$B$3:$B$302,'Startovní listina'!$F$3:$F$302)</f>
        <v>B</v>
      </c>
      <c r="V146" s="98" t="str">
        <f>LOOKUP(B146,'Startovní listina'!$B$3:$B$302,'Startovní listina'!$N$3:$N$302)</f>
        <v>N</v>
      </c>
      <c r="W146" s="98" t="str">
        <f>LOOKUP(B146,'Startovní listina'!$B$3:$B$302,'Startovní listina'!$O$3:$O$302)</f>
        <v>N</v>
      </c>
      <c r="X146" s="98" t="str">
        <f>LOOKUP(B146,'Startovní listina'!$B$3:$B$302,'Startovní listina'!$T$3:$T$302)</f>
        <v>N</v>
      </c>
      <c r="Y146" s="98" t="str">
        <f>LOOKUP(B146,'Startovní listina'!$B$3:$B$302,'Startovní listina'!$U$3:$U$302)</f>
        <v>N</v>
      </c>
      <c r="Z146" t="s">
        <v>158</v>
      </c>
      <c r="AA146">
        <f>MAX(G$4:G145)+1</f>
        <v>83</v>
      </c>
      <c r="AB146">
        <f>MAX(H$4:H145)+1</f>
        <v>32</v>
      </c>
      <c r="AC146">
        <f>MAX(I$4:I145)+1</f>
        <v>17</v>
      </c>
      <c r="AD146">
        <f>MAX(J$4:J145)+1</f>
        <v>3</v>
      </c>
      <c r="AE146">
        <f>MAX(K$4:K145)+1</f>
        <v>2</v>
      </c>
      <c r="AF146">
        <f>MAX(L$4:L145)+1</f>
        <v>7</v>
      </c>
      <c r="AG146">
        <f>MAX(M$4:M145)+1</f>
        <v>4</v>
      </c>
      <c r="AH146">
        <f>MAX(N$4:N145)+1</f>
        <v>2</v>
      </c>
      <c r="AI146">
        <f>MAX(O$4:O145)+1</f>
        <v>19</v>
      </c>
      <c r="AJ146">
        <f>MAX(P$4:P145)+1</f>
        <v>3</v>
      </c>
      <c r="AK146">
        <f>MAX(Q$4:Q145)+1</f>
        <v>7</v>
      </c>
      <c r="AL146" t="e">
        <f>MAX(#REF!)+1</f>
        <v>#REF!</v>
      </c>
      <c r="AN146" s="105">
        <f>LOOKUP(U146,TR!$A$4:$A$11,TR!$B$4:$B$11)</f>
        <v>0.021863425925925925</v>
      </c>
      <c r="AP146" s="154"/>
    </row>
    <row r="147" spans="1:42" ht="12.75">
      <c r="A147" s="227" t="s">
        <v>201</v>
      </c>
      <c r="B147" s="126">
        <v>190</v>
      </c>
      <c r="C147" s="123" t="str">
        <f>LOOKUP(B147,'Startovní listina'!$B$3:$B$302,'Startovní listina'!$C$3:$C$302)</f>
        <v>Tůma František</v>
      </c>
      <c r="D147" s="123" t="str">
        <f>LOOKUP(B147,'Startovní listina'!$B$3:$B$302,'Startovní listina'!$D$3:$D$302)</f>
        <v>Maratón klub Kladno</v>
      </c>
      <c r="E147" s="124">
        <f>LOOKUP(B147,'Startovní listina'!$B$3:$B$302,'Startovní listina'!$E$3:$E$302)</f>
        <v>1953</v>
      </c>
      <c r="F147" s="128">
        <v>0.0309375</v>
      </c>
      <c r="G147" s="132" t="str">
        <f t="shared" si="30"/>
        <v> </v>
      </c>
      <c r="H147" s="132" t="str">
        <f t="shared" si="31"/>
        <v> </v>
      </c>
      <c r="I147" s="132">
        <f t="shared" si="32"/>
        <v>17</v>
      </c>
      <c r="J147" s="132" t="str">
        <f t="shared" si="33"/>
        <v> </v>
      </c>
      <c r="K147" s="132" t="str">
        <f t="shared" si="34"/>
        <v> </v>
      </c>
      <c r="L147" s="132" t="str">
        <f t="shared" si="35"/>
        <v> </v>
      </c>
      <c r="M147" s="132" t="str">
        <f t="shared" si="36"/>
        <v> </v>
      </c>
      <c r="N147" s="132" t="str">
        <f t="shared" si="37"/>
        <v> </v>
      </c>
      <c r="O147" s="132" t="str">
        <f t="shared" si="38"/>
        <v> </v>
      </c>
      <c r="P147" s="132" t="str">
        <f t="shared" si="39"/>
        <v> </v>
      </c>
      <c r="Q147" s="132" t="str">
        <f t="shared" si="40"/>
        <v> </v>
      </c>
      <c r="R147" s="220" t="str">
        <f t="shared" si="41"/>
        <v> </v>
      </c>
      <c r="S147" s="223">
        <f t="shared" si="43"/>
        <v>69.39768050879162</v>
      </c>
      <c r="T147" s="104" t="s">
        <v>158</v>
      </c>
      <c r="U147" s="98" t="str">
        <f>LOOKUP(B147,'Startovní listina'!$B$3:$B$302,'Startovní listina'!$F$3:$F$302)</f>
        <v>C</v>
      </c>
      <c r="V147" s="98" t="str">
        <f>LOOKUP(B147,'Startovní listina'!$B$3:$B$302,'Startovní listina'!$N$3:$N$302)</f>
        <v>N</v>
      </c>
      <c r="W147" s="98" t="str">
        <f>LOOKUP(B147,'Startovní listina'!$B$3:$B$302,'Startovní listina'!$O$3:$O$302)</f>
        <v>N</v>
      </c>
      <c r="X147" s="98" t="str">
        <f>LOOKUP(B147,'Startovní listina'!$B$3:$B$302,'Startovní listina'!$T$3:$T$302)</f>
        <v>N</v>
      </c>
      <c r="Y147" s="98" t="str">
        <f>LOOKUP(B147,'Startovní listina'!$B$3:$B$302,'Startovní listina'!$U$3:$U$302)</f>
        <v>N</v>
      </c>
      <c r="Z147" t="s">
        <v>158</v>
      </c>
      <c r="AA147">
        <f>MAX(G$4:G146)+1</f>
        <v>83</v>
      </c>
      <c r="AB147">
        <f>MAX(H$4:H146)+1</f>
        <v>33</v>
      </c>
      <c r="AC147">
        <f>MAX(I$4:I146)+1</f>
        <v>17</v>
      </c>
      <c r="AD147">
        <f>MAX(J$4:J146)+1</f>
        <v>3</v>
      </c>
      <c r="AE147">
        <f>MAX(K$4:K146)+1</f>
        <v>2</v>
      </c>
      <c r="AF147">
        <f>MAX(L$4:L146)+1</f>
        <v>7</v>
      </c>
      <c r="AG147">
        <f>MAX(M$4:M146)+1</f>
        <v>4</v>
      </c>
      <c r="AH147">
        <f>MAX(N$4:N146)+1</f>
        <v>2</v>
      </c>
      <c r="AI147">
        <f>MAX(O$4:O146)+1</f>
        <v>19</v>
      </c>
      <c r="AJ147">
        <f>MAX(P$4:P146)+1</f>
        <v>3</v>
      </c>
      <c r="AK147">
        <f>MAX(Q$4:Q146)+1</f>
        <v>7</v>
      </c>
      <c r="AL147" t="e">
        <f>MAX(#REF!)+1</f>
        <v>#REF!</v>
      </c>
      <c r="AN147" s="105">
        <f>LOOKUP(U147,TR!$A$4:$A$11,TR!$B$4:$B$11)</f>
        <v>0.02342592592592593</v>
      </c>
      <c r="AP147" s="154"/>
    </row>
    <row r="148" spans="1:42" ht="12.75">
      <c r="A148" s="227" t="s">
        <v>202</v>
      </c>
      <c r="B148" s="126">
        <v>111</v>
      </c>
      <c r="C148" s="123" t="str">
        <f>LOOKUP(B148,'Startovní listina'!$B$3:$B$302,'Startovní listina'!$C$3:$C$302)</f>
        <v>Prokop Ondřej</v>
      </c>
      <c r="D148" s="123" t="str">
        <f>LOOKUP(B148,'Startovní listina'!$B$3:$B$302,'Startovní listina'!$D$3:$D$302)</f>
        <v>Traged Team Praha</v>
      </c>
      <c r="E148" s="124">
        <f>LOOKUP(B148,'Startovní listina'!$B$3:$B$302,'Startovní listina'!$E$3:$E$302)</f>
        <v>1962</v>
      </c>
      <c r="F148" s="128">
        <v>0.031006944444444445</v>
      </c>
      <c r="G148" s="132" t="str">
        <f t="shared" si="30"/>
        <v> </v>
      </c>
      <c r="H148" s="132">
        <f t="shared" si="31"/>
        <v>33</v>
      </c>
      <c r="I148" s="132" t="str">
        <f t="shared" si="32"/>
        <v> </v>
      </c>
      <c r="J148" s="132" t="str">
        <f t="shared" si="33"/>
        <v> </v>
      </c>
      <c r="K148" s="132" t="str">
        <f t="shared" si="34"/>
        <v> </v>
      </c>
      <c r="L148" s="132" t="str">
        <f t="shared" si="35"/>
        <v> </v>
      </c>
      <c r="M148" s="132" t="str">
        <f t="shared" si="36"/>
        <v> </v>
      </c>
      <c r="N148" s="132" t="str">
        <f t="shared" si="37"/>
        <v> </v>
      </c>
      <c r="O148" s="132" t="str">
        <f t="shared" si="38"/>
        <v> </v>
      </c>
      <c r="P148" s="132" t="str">
        <f t="shared" si="39"/>
        <v> </v>
      </c>
      <c r="Q148" s="132" t="str">
        <f t="shared" si="40"/>
        <v> </v>
      </c>
      <c r="R148" s="220" t="str">
        <f t="shared" si="41"/>
        <v> </v>
      </c>
      <c r="S148" s="223">
        <f t="shared" si="43"/>
        <v>69.24225457260172</v>
      </c>
      <c r="T148" s="104" t="s">
        <v>158</v>
      </c>
      <c r="U148" s="98" t="str">
        <f>LOOKUP(B148,'Startovní listina'!$B$3:$B$302,'Startovní listina'!$F$3:$F$302)</f>
        <v>B</v>
      </c>
      <c r="V148" s="98" t="str">
        <f>LOOKUP(B148,'Startovní listina'!$B$3:$B$302,'Startovní listina'!$N$3:$N$302)</f>
        <v>N</v>
      </c>
      <c r="W148" s="98" t="str">
        <f>LOOKUP(B148,'Startovní listina'!$B$3:$B$302,'Startovní listina'!$O$3:$O$302)</f>
        <v>N</v>
      </c>
      <c r="X148" s="98" t="str">
        <f>LOOKUP(B148,'Startovní listina'!$B$3:$B$302,'Startovní listina'!$T$3:$T$302)</f>
        <v>N</v>
      </c>
      <c r="Y148" s="98" t="str">
        <f>LOOKUP(B148,'Startovní listina'!$B$3:$B$302,'Startovní listina'!$U$3:$U$302)</f>
        <v>N</v>
      </c>
      <c r="Z148" t="s">
        <v>158</v>
      </c>
      <c r="AA148">
        <f>MAX(G$4:G147)+1</f>
        <v>83</v>
      </c>
      <c r="AB148">
        <f>MAX(H$4:H147)+1</f>
        <v>33</v>
      </c>
      <c r="AC148">
        <f>MAX(I$4:I147)+1</f>
        <v>18</v>
      </c>
      <c r="AD148">
        <f>MAX(J$4:J147)+1</f>
        <v>3</v>
      </c>
      <c r="AE148">
        <f>MAX(K$4:K147)+1</f>
        <v>2</v>
      </c>
      <c r="AF148">
        <f>MAX(L$4:L147)+1</f>
        <v>7</v>
      </c>
      <c r="AG148">
        <f>MAX(M$4:M147)+1</f>
        <v>4</v>
      </c>
      <c r="AH148">
        <f>MAX(N$4:N147)+1</f>
        <v>2</v>
      </c>
      <c r="AI148">
        <f>MAX(O$4:O147)+1</f>
        <v>19</v>
      </c>
      <c r="AJ148">
        <f>MAX(P$4:P147)+1</f>
        <v>3</v>
      </c>
      <c r="AK148">
        <f>MAX(Q$4:Q147)+1</f>
        <v>7</v>
      </c>
      <c r="AL148" t="e">
        <f>MAX(#REF!)+1</f>
        <v>#REF!</v>
      </c>
      <c r="AN148" s="105">
        <f>LOOKUP(U148,TR!$A$4:$A$11,TR!$B$4:$B$11)</f>
        <v>0.021863425925925925</v>
      </c>
      <c r="AP148" s="154"/>
    </row>
    <row r="149" spans="1:42" ht="12.75">
      <c r="A149" s="227" t="s">
        <v>203</v>
      </c>
      <c r="B149" s="126">
        <v>310</v>
      </c>
      <c r="C149" s="123" t="str">
        <f>LOOKUP(B149,'Startovní listina'!$B$3:$B$302,'Startovní listina'!$C$3:$C$302)</f>
        <v>Vyskočil Jaromír</v>
      </c>
      <c r="D149" s="123" t="str">
        <f>LOOKUP(B149,'Startovní listina'!$B$3:$B$302,'Startovní listina'!$D$3:$D$302)</f>
        <v>Sokol Kolín</v>
      </c>
      <c r="E149" s="124">
        <f>LOOKUP(B149,'Startovní listina'!$B$3:$B$302,'Startovní listina'!$E$3:$E$302)</f>
        <v>1946</v>
      </c>
      <c r="F149" s="128">
        <v>0.031030092592592592</v>
      </c>
      <c r="G149" s="132" t="str">
        <f t="shared" si="30"/>
        <v> </v>
      </c>
      <c r="H149" s="132" t="str">
        <f t="shared" si="31"/>
        <v> </v>
      </c>
      <c r="I149" s="132" t="str">
        <f t="shared" si="32"/>
        <v> </v>
      </c>
      <c r="J149" s="132">
        <f t="shared" si="33"/>
        <v>3</v>
      </c>
      <c r="K149" s="132" t="str">
        <f t="shared" si="34"/>
        <v> </v>
      </c>
      <c r="L149" s="132" t="str">
        <f t="shared" si="35"/>
        <v> </v>
      </c>
      <c r="M149" s="132" t="str">
        <f t="shared" si="36"/>
        <v> </v>
      </c>
      <c r="N149" s="132" t="str">
        <f t="shared" si="37"/>
        <v> </v>
      </c>
      <c r="O149" s="132">
        <f t="shared" si="38"/>
        <v>19</v>
      </c>
      <c r="P149" s="132" t="str">
        <f t="shared" si="39"/>
        <v> </v>
      </c>
      <c r="Q149" s="132" t="str">
        <f t="shared" si="40"/>
        <v> </v>
      </c>
      <c r="R149" s="220" t="str">
        <f t="shared" si="41"/>
        <v> </v>
      </c>
      <c r="S149" s="223">
        <f t="shared" si="43"/>
        <v>69.19060052219322</v>
      </c>
      <c r="T149" s="104" t="s">
        <v>158</v>
      </c>
      <c r="U149" s="98" t="str">
        <f>LOOKUP(B149,'Startovní listina'!$B$3:$B$302,'Startovní listina'!$F$3:$F$302)</f>
        <v>D</v>
      </c>
      <c r="V149" s="98" t="str">
        <f>LOOKUP(B149,'Startovní listina'!$B$3:$B$302,'Startovní listina'!$N$3:$N$302)</f>
        <v>A</v>
      </c>
      <c r="W149" s="98" t="str">
        <f>LOOKUP(B149,'Startovní listina'!$B$3:$B$302,'Startovní listina'!$O$3:$O$302)</f>
        <v>N</v>
      </c>
      <c r="X149" s="98" t="str">
        <f>LOOKUP(B149,'Startovní listina'!$B$3:$B$302,'Startovní listina'!$T$3:$T$302)</f>
        <v>N</v>
      </c>
      <c r="Y149" s="98" t="str">
        <f>LOOKUP(B149,'Startovní listina'!$B$3:$B$302,'Startovní listina'!$U$3:$U$302)</f>
        <v>N</v>
      </c>
      <c r="Z149" t="s">
        <v>158</v>
      </c>
      <c r="AA149">
        <f>MAX(G$4:G148)+1</f>
        <v>83</v>
      </c>
      <c r="AB149">
        <f>MAX(H$4:H148)+1</f>
        <v>34</v>
      </c>
      <c r="AC149">
        <f>MAX(I$4:I148)+1</f>
        <v>18</v>
      </c>
      <c r="AD149">
        <f>MAX(J$4:J148)+1</f>
        <v>3</v>
      </c>
      <c r="AE149">
        <f>MAX(K$4:K148)+1</f>
        <v>2</v>
      </c>
      <c r="AF149">
        <f>MAX(L$4:L148)+1</f>
        <v>7</v>
      </c>
      <c r="AG149">
        <f>MAX(M$4:M148)+1</f>
        <v>4</v>
      </c>
      <c r="AH149">
        <f>MAX(N$4:N148)+1</f>
        <v>2</v>
      </c>
      <c r="AI149">
        <f>MAX(O$4:O148)+1</f>
        <v>19</v>
      </c>
      <c r="AJ149">
        <f>MAX(P$4:P148)+1</f>
        <v>3</v>
      </c>
      <c r="AK149">
        <f>MAX(Q$4:Q148)+1</f>
        <v>7</v>
      </c>
      <c r="AL149" t="e">
        <f>MAX(#REF!)+1</f>
        <v>#REF!</v>
      </c>
      <c r="AN149" s="105">
        <f>LOOKUP(U149,TR!$A$4:$A$11,TR!$B$4:$B$11)</f>
        <v>0.025543981481481483</v>
      </c>
      <c r="AP149" s="154"/>
    </row>
    <row r="150" spans="1:42" ht="12.75">
      <c r="A150" s="227" t="s">
        <v>204</v>
      </c>
      <c r="B150" s="126">
        <v>135</v>
      </c>
      <c r="C150" s="123" t="str">
        <f>LOOKUP(B150,'Startovní listina'!$B$3:$B$302,'Startovní listina'!$C$3:$C$302)</f>
        <v>Fajner Anton</v>
      </c>
      <c r="D150" s="123" t="str">
        <f>LOOKUP(B150,'Startovní listina'!$B$3:$B$302,'Startovní listina'!$D$3:$D$302)</f>
        <v>Praha 8</v>
      </c>
      <c r="E150" s="124">
        <f>LOOKUP(B150,'Startovní listina'!$B$3:$B$302,'Startovní listina'!$E$3:$E$302)</f>
        <v>1960</v>
      </c>
      <c r="F150" s="128">
        <v>0.03108796296296296</v>
      </c>
      <c r="G150" s="132" t="str">
        <f t="shared" si="30"/>
        <v> </v>
      </c>
      <c r="H150" s="132">
        <f t="shared" si="31"/>
        <v>34</v>
      </c>
      <c r="I150" s="132" t="str">
        <f t="shared" si="32"/>
        <v> </v>
      </c>
      <c r="J150" s="132" t="str">
        <f t="shared" si="33"/>
        <v> </v>
      </c>
      <c r="K150" s="132" t="str">
        <f t="shared" si="34"/>
        <v> </v>
      </c>
      <c r="L150" s="132" t="str">
        <f t="shared" si="35"/>
        <v> </v>
      </c>
      <c r="M150" s="132" t="str">
        <f t="shared" si="36"/>
        <v> </v>
      </c>
      <c r="N150" s="132" t="str">
        <f t="shared" si="37"/>
        <v> </v>
      </c>
      <c r="O150" s="132" t="str">
        <f t="shared" si="38"/>
        <v> </v>
      </c>
      <c r="P150" s="132" t="str">
        <f t="shared" si="39"/>
        <v> </v>
      </c>
      <c r="Q150" s="132" t="str">
        <f t="shared" si="40"/>
        <v> </v>
      </c>
      <c r="R150" s="220" t="str">
        <f t="shared" si="41"/>
        <v> </v>
      </c>
      <c r="S150" s="223">
        <f t="shared" si="43"/>
        <v>69.06180193596427</v>
      </c>
      <c r="T150" s="104" t="s">
        <v>158</v>
      </c>
      <c r="U150" s="98" t="str">
        <f>LOOKUP(B150,'Startovní listina'!$B$3:$B$302,'Startovní listina'!$F$3:$F$302)</f>
        <v>B</v>
      </c>
      <c r="V150" s="98" t="str">
        <f>LOOKUP(B150,'Startovní listina'!$B$3:$B$302,'Startovní listina'!$N$3:$N$302)</f>
        <v>N</v>
      </c>
      <c r="W150" s="98" t="str">
        <f>LOOKUP(B150,'Startovní listina'!$B$3:$B$302,'Startovní listina'!$O$3:$O$302)</f>
        <v>N</v>
      </c>
      <c r="X150" s="98" t="str">
        <f>LOOKUP(B150,'Startovní listina'!$B$3:$B$302,'Startovní listina'!$T$3:$T$302)</f>
        <v>N</v>
      </c>
      <c r="Y150" s="98" t="str">
        <f>LOOKUP(B150,'Startovní listina'!$B$3:$B$302,'Startovní listina'!$U$3:$U$302)</f>
        <v>N</v>
      </c>
      <c r="Z150" t="s">
        <v>158</v>
      </c>
      <c r="AA150">
        <f>MAX(G$4:G149)+1</f>
        <v>83</v>
      </c>
      <c r="AB150">
        <f>MAX(H$4:H149)+1</f>
        <v>34</v>
      </c>
      <c r="AC150">
        <f>MAX(I$4:I149)+1</f>
        <v>18</v>
      </c>
      <c r="AD150">
        <f>MAX(J$4:J149)+1</f>
        <v>4</v>
      </c>
      <c r="AE150">
        <f>MAX(K$4:K149)+1</f>
        <v>2</v>
      </c>
      <c r="AF150">
        <f>MAX(L$4:L149)+1</f>
        <v>7</v>
      </c>
      <c r="AG150">
        <f>MAX(M$4:M149)+1</f>
        <v>4</v>
      </c>
      <c r="AH150">
        <f>MAX(N$4:N149)+1</f>
        <v>2</v>
      </c>
      <c r="AI150">
        <f>MAX(O$4:O149)+1</f>
        <v>20</v>
      </c>
      <c r="AJ150">
        <f>MAX(P$4:P149)+1</f>
        <v>3</v>
      </c>
      <c r="AK150">
        <f>MAX(Q$4:Q149)+1</f>
        <v>7</v>
      </c>
      <c r="AL150" t="e">
        <f>MAX(#REF!)+1</f>
        <v>#REF!</v>
      </c>
      <c r="AN150" s="105">
        <f>LOOKUP(U150,TR!$A$4:$A$11,TR!$B$4:$B$11)</f>
        <v>0.021863425925925925</v>
      </c>
      <c r="AP150" s="154"/>
    </row>
    <row r="151" spans="1:42" ht="12.75">
      <c r="A151" s="227" t="s">
        <v>205</v>
      </c>
      <c r="B151" s="126">
        <v>72</v>
      </c>
      <c r="C151" s="123" t="str">
        <f>LOOKUP(B151,'Startovní listina'!$B$3:$B$302,'Startovní listina'!$C$3:$C$302)</f>
        <v>Slovák Jan</v>
      </c>
      <c r="D151" s="123" t="str">
        <f>LOOKUP(B151,'Startovní listina'!$B$3:$B$302,'Startovní listina'!$D$3:$D$302)</f>
        <v>Pečky</v>
      </c>
      <c r="E151" s="124">
        <f>LOOKUP(B151,'Startovní listina'!$B$3:$B$302,'Startovní listina'!$E$3:$E$302)</f>
        <v>1972</v>
      </c>
      <c r="F151" s="128">
        <v>0.031145833333333334</v>
      </c>
      <c r="G151" s="132">
        <f t="shared" si="30"/>
        <v>83</v>
      </c>
      <c r="H151" s="132" t="str">
        <f t="shared" si="31"/>
        <v> </v>
      </c>
      <c r="I151" s="132" t="str">
        <f t="shared" si="32"/>
        <v> </v>
      </c>
      <c r="J151" s="132" t="str">
        <f t="shared" si="33"/>
        <v> </v>
      </c>
      <c r="K151" s="132" t="str">
        <f t="shared" si="34"/>
        <v> </v>
      </c>
      <c r="L151" s="132" t="str">
        <f t="shared" si="35"/>
        <v> </v>
      </c>
      <c r="M151" s="132" t="str">
        <f t="shared" si="36"/>
        <v> </v>
      </c>
      <c r="N151" s="132" t="str">
        <f t="shared" si="37"/>
        <v> </v>
      </c>
      <c r="O151" s="132">
        <f t="shared" si="38"/>
        <v>20</v>
      </c>
      <c r="P151" s="132" t="str">
        <f t="shared" si="39"/>
        <v> </v>
      </c>
      <c r="Q151" s="132">
        <f t="shared" si="40"/>
        <v>7</v>
      </c>
      <c r="R151" s="220" t="str">
        <f t="shared" si="41"/>
        <v> </v>
      </c>
      <c r="S151" s="223">
        <f t="shared" si="43"/>
        <v>68.93348197696024</v>
      </c>
      <c r="T151" s="104" t="s">
        <v>158</v>
      </c>
      <c r="U151" s="98" t="str">
        <f>LOOKUP(B151,'Startovní listina'!$B$3:$B$302,'Startovní listina'!$F$3:$F$302)</f>
        <v>A</v>
      </c>
      <c r="V151" s="98" t="str">
        <f>LOOKUP(B151,'Startovní listina'!$B$3:$B$302,'Startovní listina'!$N$3:$N$302)</f>
        <v>A</v>
      </c>
      <c r="W151" s="98" t="str">
        <f>LOOKUP(B151,'Startovní listina'!$B$3:$B$302,'Startovní listina'!$O$3:$O$302)</f>
        <v>N</v>
      </c>
      <c r="X151" s="98" t="str">
        <f>LOOKUP(B151,'Startovní listina'!$B$3:$B$302,'Startovní listina'!$T$3:$T$302)</f>
        <v>A</v>
      </c>
      <c r="Y151" s="98" t="str">
        <f>LOOKUP(B151,'Startovní listina'!$B$3:$B$302,'Startovní listina'!$U$3:$U$302)</f>
        <v>N</v>
      </c>
      <c r="Z151" t="s">
        <v>158</v>
      </c>
      <c r="AA151">
        <f>MAX(G$4:G150)+1</f>
        <v>83</v>
      </c>
      <c r="AB151">
        <f>MAX(H$4:H150)+1</f>
        <v>35</v>
      </c>
      <c r="AC151">
        <f>MAX(I$4:I150)+1</f>
        <v>18</v>
      </c>
      <c r="AD151">
        <f>MAX(J$4:J150)+1</f>
        <v>4</v>
      </c>
      <c r="AE151">
        <f>MAX(K$4:K150)+1</f>
        <v>2</v>
      </c>
      <c r="AF151">
        <f>MAX(L$4:L150)+1</f>
        <v>7</v>
      </c>
      <c r="AG151">
        <f>MAX(M$4:M150)+1</f>
        <v>4</v>
      </c>
      <c r="AH151">
        <f>MAX(N$4:N150)+1</f>
        <v>2</v>
      </c>
      <c r="AI151">
        <f>MAX(O$4:O150)+1</f>
        <v>20</v>
      </c>
      <c r="AJ151">
        <f>MAX(P$4:P150)+1</f>
        <v>3</v>
      </c>
      <c r="AK151">
        <f>MAX(Q$4:Q150)+1</f>
        <v>7</v>
      </c>
      <c r="AL151" t="e">
        <f>MAX(#REF!)+1</f>
        <v>#REF!</v>
      </c>
      <c r="AN151" s="105">
        <f>LOOKUP(U151,TR!$A$4:$A$11,TR!$B$4:$B$11)</f>
        <v>0.020439814814814817</v>
      </c>
      <c r="AP151" s="154"/>
    </row>
    <row r="152" spans="1:42" ht="12.75">
      <c r="A152" s="227" t="s">
        <v>206</v>
      </c>
      <c r="B152" s="126">
        <v>303</v>
      </c>
      <c r="C152" s="123" t="str">
        <f>LOOKUP(B152,'Startovní listina'!$B$3:$B$302,'Startovní listina'!$C$3:$C$302)</f>
        <v>Řápek Vladimír </v>
      </c>
      <c r="D152" s="123" t="str">
        <f>LOOKUP(B152,'Startovní listina'!$B$3:$B$302,'Startovní listina'!$D$3:$D$302)</f>
        <v>AVC Praha</v>
      </c>
      <c r="E152" s="124">
        <f>LOOKUP(B152,'Startovní listina'!$B$3:$B$302,'Startovní listina'!$E$3:$E$302)</f>
        <v>1938</v>
      </c>
      <c r="F152" s="128">
        <v>0.03116898148148148</v>
      </c>
      <c r="G152" s="132" t="str">
        <f t="shared" si="30"/>
        <v> </v>
      </c>
      <c r="H152" s="132" t="str">
        <f t="shared" si="31"/>
        <v> </v>
      </c>
      <c r="I152" s="132" t="str">
        <f t="shared" si="32"/>
        <v> </v>
      </c>
      <c r="J152" s="132">
        <f t="shared" si="33"/>
        <v>4</v>
      </c>
      <c r="K152" s="132" t="str">
        <f t="shared" si="34"/>
        <v> </v>
      </c>
      <c r="L152" s="132" t="str">
        <f t="shared" si="35"/>
        <v> </v>
      </c>
      <c r="M152" s="132" t="str">
        <f t="shared" si="36"/>
        <v> </v>
      </c>
      <c r="N152" s="132" t="str">
        <f t="shared" si="37"/>
        <v> </v>
      </c>
      <c r="O152" s="132" t="str">
        <f t="shared" si="38"/>
        <v> </v>
      </c>
      <c r="P152" s="132" t="str">
        <f t="shared" si="39"/>
        <v> </v>
      </c>
      <c r="Q152" s="132" t="str">
        <f t="shared" si="40"/>
        <v> </v>
      </c>
      <c r="R152" s="220" t="str">
        <f t="shared" si="41"/>
        <v> </v>
      </c>
      <c r="S152" s="223">
        <f t="shared" si="43"/>
        <v>68.88228741180839</v>
      </c>
      <c r="T152" s="104" t="s">
        <v>158</v>
      </c>
      <c r="U152" s="98" t="str">
        <f>LOOKUP(B152,'Startovní listina'!$B$3:$B$302,'Startovní listina'!$F$3:$F$302)</f>
        <v>D</v>
      </c>
      <c r="V152" s="98" t="str">
        <f>LOOKUP(B152,'Startovní listina'!$B$3:$B$302,'Startovní listina'!$N$3:$N$302)</f>
        <v>N</v>
      </c>
      <c r="W152" s="98" t="str">
        <f>LOOKUP(B152,'Startovní listina'!$B$3:$B$302,'Startovní listina'!$O$3:$O$302)</f>
        <v>N</v>
      </c>
      <c r="X152" s="98" t="str">
        <f>LOOKUP(B152,'Startovní listina'!$B$3:$B$302,'Startovní listina'!$T$3:$T$302)</f>
        <v>N</v>
      </c>
      <c r="Y152" s="98" t="str">
        <f>LOOKUP(B152,'Startovní listina'!$B$3:$B$302,'Startovní listina'!$U$3:$U$302)</f>
        <v>N</v>
      </c>
      <c r="Z152" t="s">
        <v>158</v>
      </c>
      <c r="AA152">
        <f>MAX(G$4:G151)+1</f>
        <v>84</v>
      </c>
      <c r="AB152">
        <f>MAX(H$4:H151)+1</f>
        <v>35</v>
      </c>
      <c r="AC152">
        <f>MAX(I$4:I151)+1</f>
        <v>18</v>
      </c>
      <c r="AD152">
        <f>MAX(J$4:J151)+1</f>
        <v>4</v>
      </c>
      <c r="AE152">
        <f>MAX(K$4:K151)+1</f>
        <v>2</v>
      </c>
      <c r="AF152">
        <f>MAX(L$4:L151)+1</f>
        <v>7</v>
      </c>
      <c r="AG152">
        <f>MAX(M$4:M151)+1</f>
        <v>4</v>
      </c>
      <c r="AH152">
        <f>MAX(N$4:N151)+1</f>
        <v>2</v>
      </c>
      <c r="AI152">
        <f>MAX(O$4:O151)+1</f>
        <v>21</v>
      </c>
      <c r="AJ152">
        <f>MAX(P$4:P151)+1</f>
        <v>3</v>
      </c>
      <c r="AK152">
        <f>MAX(Q$4:Q151)+1</f>
        <v>8</v>
      </c>
      <c r="AL152" t="e">
        <f>MAX(#REF!)+1</f>
        <v>#REF!</v>
      </c>
      <c r="AN152" s="105">
        <f>LOOKUP(U152,TR!$A$4:$A$11,TR!$B$4:$B$11)</f>
        <v>0.025543981481481483</v>
      </c>
      <c r="AP152" s="154"/>
    </row>
    <row r="153" spans="1:42" ht="12.75">
      <c r="A153" s="227" t="s">
        <v>207</v>
      </c>
      <c r="B153" s="127">
        <v>36</v>
      </c>
      <c r="C153" s="123" t="str">
        <f>LOOKUP(B153,'Startovní listina'!$B$3:$B$302,'Startovní listina'!$C$3:$C$302)</f>
        <v>Pokorný Luboš</v>
      </c>
      <c r="D153" s="123" t="str">
        <f>LOOKUP(B153,'Startovní listina'!$B$3:$B$302,'Startovní listina'!$D$3:$D$302)</f>
        <v>Kralupy nad Vltavou</v>
      </c>
      <c r="E153" s="124">
        <f>LOOKUP(B153,'Startovní listina'!$B$3:$B$302,'Startovní listina'!$E$3:$E$302)</f>
        <v>1978</v>
      </c>
      <c r="F153" s="128">
        <v>0.031226851851851853</v>
      </c>
      <c r="G153" s="132">
        <f t="shared" si="30"/>
        <v>84</v>
      </c>
      <c r="H153" s="132" t="str">
        <f t="shared" si="31"/>
        <v> </v>
      </c>
      <c r="I153" s="132" t="str">
        <f t="shared" si="32"/>
        <v> </v>
      </c>
      <c r="J153" s="132" t="str">
        <f t="shared" si="33"/>
        <v> </v>
      </c>
      <c r="K153" s="132" t="str">
        <f t="shared" si="34"/>
        <v> </v>
      </c>
      <c r="L153" s="132" t="str">
        <f t="shared" si="35"/>
        <v> </v>
      </c>
      <c r="M153" s="132" t="str">
        <f t="shared" si="36"/>
        <v> </v>
      </c>
      <c r="N153" s="132" t="str">
        <f t="shared" si="37"/>
        <v> </v>
      </c>
      <c r="O153" s="132" t="str">
        <f t="shared" si="38"/>
        <v> </v>
      </c>
      <c r="P153" s="132" t="str">
        <f t="shared" si="39"/>
        <v> </v>
      </c>
      <c r="Q153" s="132" t="str">
        <f t="shared" si="40"/>
        <v> </v>
      </c>
      <c r="R153" s="220" t="str">
        <f t="shared" si="41"/>
        <v> </v>
      </c>
      <c r="S153" s="223">
        <f t="shared" si="43"/>
        <v>68.75463306152706</v>
      </c>
      <c r="T153" s="104" t="s">
        <v>158</v>
      </c>
      <c r="U153" s="98" t="str">
        <f>LOOKUP(B153,'Startovní listina'!$B$3:$B$302,'Startovní listina'!$F$3:$F$302)</f>
        <v>A</v>
      </c>
      <c r="V153" s="98" t="str">
        <f>LOOKUP(B153,'Startovní listina'!$B$3:$B$302,'Startovní listina'!$N$3:$N$302)</f>
        <v>N</v>
      </c>
      <c r="W153" s="98" t="str">
        <f>LOOKUP(B153,'Startovní listina'!$B$3:$B$302,'Startovní listina'!$O$3:$O$302)</f>
        <v>N</v>
      </c>
      <c r="X153" s="98" t="str">
        <f>LOOKUP(B153,'Startovní listina'!$B$3:$B$302,'Startovní listina'!$T$3:$T$302)</f>
        <v>N</v>
      </c>
      <c r="Y153" s="98" t="str">
        <f>LOOKUP(B153,'Startovní listina'!$B$3:$B$302,'Startovní listina'!$U$3:$U$302)</f>
        <v>N</v>
      </c>
      <c r="Z153" t="s">
        <v>158</v>
      </c>
      <c r="AA153">
        <f>MAX(G$4:G152)+1</f>
        <v>84</v>
      </c>
      <c r="AB153">
        <f>MAX(H$4:H152)+1</f>
        <v>35</v>
      </c>
      <c r="AC153">
        <f>MAX(I$4:I152)+1</f>
        <v>18</v>
      </c>
      <c r="AD153">
        <f>MAX(J$4:J152)+1</f>
        <v>5</v>
      </c>
      <c r="AE153">
        <f>MAX(K$4:K152)+1</f>
        <v>2</v>
      </c>
      <c r="AF153">
        <f>MAX(L$4:L152)+1</f>
        <v>7</v>
      </c>
      <c r="AG153">
        <f>MAX(M$4:M152)+1</f>
        <v>4</v>
      </c>
      <c r="AH153">
        <f>MAX(N$4:N152)+1</f>
        <v>2</v>
      </c>
      <c r="AI153">
        <f>MAX(O$4:O152)+1</f>
        <v>21</v>
      </c>
      <c r="AJ153">
        <f>MAX(P$4:P152)+1</f>
        <v>3</v>
      </c>
      <c r="AK153">
        <f>MAX(Q$4:Q152)+1</f>
        <v>8</v>
      </c>
      <c r="AL153" t="e">
        <f>MAX(#REF!)+1</f>
        <v>#REF!</v>
      </c>
      <c r="AN153" s="105">
        <f>LOOKUP(U153,TR!$A$4:$A$11,TR!$B$4:$B$11)</f>
        <v>0.020439814814814817</v>
      </c>
      <c r="AP153" s="154"/>
    </row>
    <row r="154" spans="1:42" ht="12.75">
      <c r="A154" s="227" t="s">
        <v>208</v>
      </c>
      <c r="B154" s="126">
        <v>216</v>
      </c>
      <c r="C154" s="123" t="str">
        <f>LOOKUP(B154,'Startovní listina'!$B$3:$B$302,'Startovní listina'!$C$3:$C$302)</f>
        <v>Pfoff Jan</v>
      </c>
      <c r="D154" s="123" t="str">
        <f>LOOKUP(B154,'Startovní listina'!$B$3:$B$302,'Startovní listina'!$D$3:$D$302)</f>
        <v>Kanoistika Poděbrady</v>
      </c>
      <c r="E154" s="124">
        <f>LOOKUP(B154,'Startovní listina'!$B$3:$B$302,'Startovní listina'!$E$3:$E$302)</f>
        <v>1953</v>
      </c>
      <c r="F154" s="128">
        <v>0.03128472222222222</v>
      </c>
      <c r="G154" s="132" t="str">
        <f t="shared" si="30"/>
        <v> </v>
      </c>
      <c r="H154" s="132" t="str">
        <f t="shared" si="31"/>
        <v> </v>
      </c>
      <c r="I154" s="132">
        <f t="shared" si="32"/>
        <v>18</v>
      </c>
      <c r="J154" s="132" t="str">
        <f t="shared" si="33"/>
        <v> </v>
      </c>
      <c r="K154" s="132" t="str">
        <f t="shared" si="34"/>
        <v> </v>
      </c>
      <c r="L154" s="132" t="str">
        <f t="shared" si="35"/>
        <v> </v>
      </c>
      <c r="M154" s="132" t="str">
        <f t="shared" si="36"/>
        <v> </v>
      </c>
      <c r="N154" s="132" t="str">
        <f t="shared" si="37"/>
        <v> </v>
      </c>
      <c r="O154" s="132">
        <f t="shared" si="38"/>
        <v>21</v>
      </c>
      <c r="P154" s="132" t="str">
        <f t="shared" si="39"/>
        <v> </v>
      </c>
      <c r="Q154" s="132" t="str">
        <f t="shared" si="40"/>
        <v> </v>
      </c>
      <c r="R154" s="220" t="str">
        <f t="shared" si="41"/>
        <v> </v>
      </c>
      <c r="S154" s="223">
        <f t="shared" si="43"/>
        <v>68.62745098039217</v>
      </c>
      <c r="T154" s="104" t="s">
        <v>158</v>
      </c>
      <c r="U154" s="98" t="str">
        <f>LOOKUP(B154,'Startovní listina'!$B$3:$B$302,'Startovní listina'!$F$3:$F$302)</f>
        <v>C</v>
      </c>
      <c r="V154" s="98" t="str">
        <f>LOOKUP(B154,'Startovní listina'!$B$3:$B$302,'Startovní listina'!$N$3:$N$302)</f>
        <v>A</v>
      </c>
      <c r="W154" s="98" t="str">
        <f>LOOKUP(B154,'Startovní listina'!$B$3:$B$302,'Startovní listina'!$O$3:$O$302)</f>
        <v>N</v>
      </c>
      <c r="X154" s="98" t="str">
        <f>LOOKUP(B154,'Startovní listina'!$B$3:$B$302,'Startovní listina'!$T$3:$T$302)</f>
        <v>N</v>
      </c>
      <c r="Y154" s="98" t="str">
        <f>LOOKUP(B154,'Startovní listina'!$B$3:$B$302,'Startovní listina'!$U$3:$U$302)</f>
        <v>N</v>
      </c>
      <c r="Z154" t="s">
        <v>158</v>
      </c>
      <c r="AA154">
        <f>MAX(G$4:G153)+1</f>
        <v>85</v>
      </c>
      <c r="AB154">
        <f>MAX(H$4:H153)+1</f>
        <v>35</v>
      </c>
      <c r="AC154">
        <f>MAX(I$4:I153)+1</f>
        <v>18</v>
      </c>
      <c r="AD154">
        <f>MAX(J$4:J153)+1</f>
        <v>5</v>
      </c>
      <c r="AE154">
        <f>MAX(K$4:K153)+1</f>
        <v>2</v>
      </c>
      <c r="AF154">
        <f>MAX(L$4:L153)+1</f>
        <v>7</v>
      </c>
      <c r="AG154">
        <f>MAX(M$4:M153)+1</f>
        <v>4</v>
      </c>
      <c r="AH154">
        <f>MAX(N$4:N153)+1</f>
        <v>2</v>
      </c>
      <c r="AI154">
        <f>MAX(O$4:O153)+1</f>
        <v>21</v>
      </c>
      <c r="AJ154">
        <f>MAX(P$4:P153)+1</f>
        <v>3</v>
      </c>
      <c r="AK154">
        <f>MAX(Q$4:Q153)+1</f>
        <v>8</v>
      </c>
      <c r="AL154" t="e">
        <f>MAX(#REF!)+1</f>
        <v>#REF!</v>
      </c>
      <c r="AN154" s="105">
        <f>LOOKUP(U154,TR!$A$4:$A$11,TR!$B$4:$B$11)</f>
        <v>0.02342592592592593</v>
      </c>
      <c r="AP154" s="154"/>
    </row>
    <row r="155" spans="1:42" ht="12.75">
      <c r="A155" s="227" t="s">
        <v>209</v>
      </c>
      <c r="B155" s="126">
        <v>117</v>
      </c>
      <c r="C155" s="123" t="str">
        <f>LOOKUP(B155,'Startovní listina'!$B$3:$B$302,'Startovní listina'!$C$3:$C$302)</f>
        <v>Procházka Jaroslav</v>
      </c>
      <c r="D155" s="123" t="str">
        <f>LOOKUP(B155,'Startovní listina'!$B$3:$B$302,'Startovní listina'!$D$3:$D$302)</f>
        <v>Sklo Bohemia Světlá n/Sáz.</v>
      </c>
      <c r="E155" s="124">
        <f>LOOKUP(B155,'Startovní listina'!$B$3:$B$302,'Startovní listina'!$E$3:$E$302)</f>
        <v>1961</v>
      </c>
      <c r="F155" s="128">
        <v>0.03137731481481481</v>
      </c>
      <c r="G155" s="132" t="str">
        <f t="shared" si="30"/>
        <v> </v>
      </c>
      <c r="H155" s="132">
        <f t="shared" si="31"/>
        <v>35</v>
      </c>
      <c r="I155" s="132" t="str">
        <f t="shared" si="32"/>
        <v> </v>
      </c>
      <c r="J155" s="132" t="str">
        <f t="shared" si="33"/>
        <v> </v>
      </c>
      <c r="K155" s="132" t="str">
        <f t="shared" si="34"/>
        <v> </v>
      </c>
      <c r="L155" s="132" t="str">
        <f t="shared" si="35"/>
        <v> </v>
      </c>
      <c r="M155" s="132" t="str">
        <f t="shared" si="36"/>
        <v> </v>
      </c>
      <c r="N155" s="132" t="str">
        <f t="shared" si="37"/>
        <v> </v>
      </c>
      <c r="O155" s="132" t="str">
        <f t="shared" si="38"/>
        <v> </v>
      </c>
      <c r="P155" s="132" t="str">
        <f t="shared" si="39"/>
        <v> </v>
      </c>
      <c r="Q155" s="132" t="str">
        <f t="shared" si="40"/>
        <v> </v>
      </c>
      <c r="R155" s="220" t="str">
        <f t="shared" si="41"/>
        <v> </v>
      </c>
      <c r="S155" s="223">
        <f t="shared" si="43"/>
        <v>68.42493544817412</v>
      </c>
      <c r="T155" s="104" t="s">
        <v>158</v>
      </c>
      <c r="U155" s="98" t="str">
        <f>LOOKUP(B155,'Startovní listina'!$B$3:$B$302,'Startovní listina'!$F$3:$F$302)</f>
        <v>B</v>
      </c>
      <c r="V155" s="98" t="str">
        <f>LOOKUP(B155,'Startovní listina'!$B$3:$B$302,'Startovní listina'!$N$3:$N$302)</f>
        <v>N</v>
      </c>
      <c r="W155" s="98" t="str">
        <f>LOOKUP(B155,'Startovní listina'!$B$3:$B$302,'Startovní listina'!$O$3:$O$302)</f>
        <v>N</v>
      </c>
      <c r="X155" s="98" t="str">
        <f>LOOKUP(B155,'Startovní listina'!$B$3:$B$302,'Startovní listina'!$T$3:$T$302)</f>
        <v>N</v>
      </c>
      <c r="Y155" s="98" t="str">
        <f>LOOKUP(B155,'Startovní listina'!$B$3:$B$302,'Startovní listina'!$U$3:$U$302)</f>
        <v>N</v>
      </c>
      <c r="Z155" t="s">
        <v>158</v>
      </c>
      <c r="AA155">
        <f>MAX(G$4:G154)+1</f>
        <v>85</v>
      </c>
      <c r="AB155">
        <f>MAX(H$4:H154)+1</f>
        <v>35</v>
      </c>
      <c r="AC155">
        <f>MAX(I$4:I154)+1</f>
        <v>19</v>
      </c>
      <c r="AD155">
        <f>MAX(J$4:J154)+1</f>
        <v>5</v>
      </c>
      <c r="AE155">
        <f>MAX(K$4:K154)+1</f>
        <v>2</v>
      </c>
      <c r="AF155">
        <f>MAX(L$4:L154)+1</f>
        <v>7</v>
      </c>
      <c r="AG155">
        <f>MAX(M$4:M154)+1</f>
        <v>4</v>
      </c>
      <c r="AH155">
        <f>MAX(N$4:N154)+1</f>
        <v>2</v>
      </c>
      <c r="AI155">
        <f>MAX(O$4:O154)+1</f>
        <v>22</v>
      </c>
      <c r="AJ155">
        <f>MAX(P$4:P154)+1</f>
        <v>3</v>
      </c>
      <c r="AK155">
        <f>MAX(Q$4:Q154)+1</f>
        <v>8</v>
      </c>
      <c r="AL155" t="e">
        <f>MAX(#REF!)+1</f>
        <v>#REF!</v>
      </c>
      <c r="AN155" s="105">
        <f>LOOKUP(U155,TR!$A$4:$A$11,TR!$B$4:$B$11)</f>
        <v>0.021863425925925925</v>
      </c>
      <c r="AP155" s="154"/>
    </row>
    <row r="156" spans="1:42" ht="12.75">
      <c r="A156" s="227" t="s">
        <v>210</v>
      </c>
      <c r="B156" s="126">
        <v>101</v>
      </c>
      <c r="C156" s="123" t="str">
        <f>LOOKUP(B156,'Startovní listina'!$B$3:$B$302,'Startovní listina'!$C$3:$C$302)</f>
        <v>Běhounek Rostislav</v>
      </c>
      <c r="D156" s="123" t="str">
        <f>LOOKUP(B156,'Startovní listina'!$B$3:$B$302,'Startovní listina'!$D$3:$D$302)</f>
        <v>Tragéd Team</v>
      </c>
      <c r="E156" s="124">
        <f>LOOKUP(B156,'Startovní listina'!$B$3:$B$302,'Startovní listina'!$E$3:$E$302)</f>
        <v>1962</v>
      </c>
      <c r="F156" s="128">
        <v>0.03152777777777777</v>
      </c>
      <c r="G156" s="132" t="str">
        <f t="shared" si="30"/>
        <v> </v>
      </c>
      <c r="H156" s="132">
        <f t="shared" si="31"/>
        <v>36</v>
      </c>
      <c r="I156" s="132" t="str">
        <f t="shared" si="32"/>
        <v> </v>
      </c>
      <c r="J156" s="132" t="str">
        <f t="shared" si="33"/>
        <v> </v>
      </c>
      <c r="K156" s="132" t="str">
        <f t="shared" si="34"/>
        <v> </v>
      </c>
      <c r="L156" s="132" t="str">
        <f t="shared" si="35"/>
        <v> </v>
      </c>
      <c r="M156" s="132" t="str">
        <f t="shared" si="36"/>
        <v> </v>
      </c>
      <c r="N156" s="132" t="str">
        <f t="shared" si="37"/>
        <v> </v>
      </c>
      <c r="O156" s="132" t="str">
        <f t="shared" si="38"/>
        <v> </v>
      </c>
      <c r="P156" s="132" t="str">
        <f t="shared" si="39"/>
        <v> </v>
      </c>
      <c r="Q156" s="132" t="str">
        <f t="shared" si="40"/>
        <v> </v>
      </c>
      <c r="R156" s="220" t="str">
        <f t="shared" si="41"/>
        <v> </v>
      </c>
      <c r="S156" s="223">
        <f t="shared" si="43"/>
        <v>68.0983847283407</v>
      </c>
      <c r="T156" s="104" t="s">
        <v>158</v>
      </c>
      <c r="U156" s="98" t="str">
        <f>LOOKUP(B156,'Startovní listina'!$B$3:$B$302,'Startovní listina'!$F$3:$F$302)</f>
        <v>B</v>
      </c>
      <c r="V156" s="98" t="str">
        <f>LOOKUP(B156,'Startovní listina'!$B$3:$B$302,'Startovní listina'!$N$3:$N$302)</f>
        <v>N</v>
      </c>
      <c r="W156" s="98" t="str">
        <f>LOOKUP(B156,'Startovní listina'!$B$3:$B$302,'Startovní listina'!$O$3:$O$302)</f>
        <v>N</v>
      </c>
      <c r="X156" s="98" t="str">
        <f>LOOKUP(B156,'Startovní listina'!$B$3:$B$302,'Startovní listina'!$T$3:$T$302)</f>
        <v>N</v>
      </c>
      <c r="Y156" s="98" t="str">
        <f>LOOKUP(B156,'Startovní listina'!$B$3:$B$302,'Startovní listina'!$U$3:$U$302)</f>
        <v>N</v>
      </c>
      <c r="Z156" t="s">
        <v>158</v>
      </c>
      <c r="AA156">
        <f>MAX(G$4:G155)+1</f>
        <v>85</v>
      </c>
      <c r="AB156">
        <f>MAX(H$4:H155)+1</f>
        <v>36</v>
      </c>
      <c r="AC156">
        <f>MAX(I$4:I155)+1</f>
        <v>19</v>
      </c>
      <c r="AD156">
        <f>MAX(J$4:J155)+1</f>
        <v>5</v>
      </c>
      <c r="AE156">
        <f>MAX(K$4:K155)+1</f>
        <v>2</v>
      </c>
      <c r="AF156">
        <f>MAX(L$4:L155)+1</f>
        <v>7</v>
      </c>
      <c r="AG156">
        <f>MAX(M$4:M155)+1</f>
        <v>4</v>
      </c>
      <c r="AH156">
        <f>MAX(N$4:N155)+1</f>
        <v>2</v>
      </c>
      <c r="AI156">
        <f>MAX(O$4:O155)+1</f>
        <v>22</v>
      </c>
      <c r="AJ156">
        <f>MAX(P$4:P155)+1</f>
        <v>3</v>
      </c>
      <c r="AK156">
        <f>MAX(Q$4:Q155)+1</f>
        <v>8</v>
      </c>
      <c r="AL156" t="e">
        <f>MAX(#REF!)+1</f>
        <v>#REF!</v>
      </c>
      <c r="AN156" s="105">
        <f>LOOKUP(U156,TR!$A$4:$A$11,TR!$B$4:$B$11)</f>
        <v>0.021863425925925925</v>
      </c>
      <c r="AP156" s="154"/>
    </row>
    <row r="157" spans="1:42" ht="12.75">
      <c r="A157" s="227" t="s">
        <v>211</v>
      </c>
      <c r="B157" s="126">
        <v>87</v>
      </c>
      <c r="C157" s="123" t="str">
        <f>LOOKUP(B157,'Startovní listina'!$B$3:$B$302,'Startovní listina'!$C$3:$C$302)</f>
        <v>Pačanda Jiří</v>
      </c>
      <c r="D157" s="123" t="str">
        <f>LOOKUP(B157,'Startovní listina'!$B$3:$B$302,'Startovní listina'!$D$3:$D$302)</f>
        <v>Poděbrady</v>
      </c>
      <c r="E157" s="124">
        <f>LOOKUP(B157,'Startovní listina'!$B$3:$B$302,'Startovní listina'!$E$3:$E$302)</f>
        <v>1975</v>
      </c>
      <c r="F157" s="128">
        <v>0.03163194444444444</v>
      </c>
      <c r="G157" s="132">
        <f t="shared" si="30"/>
        <v>85</v>
      </c>
      <c r="H157" s="132" t="str">
        <f t="shared" si="31"/>
        <v> </v>
      </c>
      <c r="I157" s="132" t="str">
        <f t="shared" si="32"/>
        <v> </v>
      </c>
      <c r="J157" s="132" t="str">
        <f t="shared" si="33"/>
        <v> </v>
      </c>
      <c r="K157" s="132" t="str">
        <f t="shared" si="34"/>
        <v> </v>
      </c>
      <c r="L157" s="132" t="str">
        <f t="shared" si="35"/>
        <v> </v>
      </c>
      <c r="M157" s="132" t="str">
        <f t="shared" si="36"/>
        <v> </v>
      </c>
      <c r="N157" s="132" t="str">
        <f t="shared" si="37"/>
        <v> </v>
      </c>
      <c r="O157" s="132" t="str">
        <f t="shared" si="38"/>
        <v> </v>
      </c>
      <c r="P157" s="132" t="str">
        <f t="shared" si="39"/>
        <v> </v>
      </c>
      <c r="Q157" s="132" t="str">
        <f t="shared" si="40"/>
        <v> </v>
      </c>
      <c r="R157" s="220" t="str">
        <f t="shared" si="41"/>
        <v> </v>
      </c>
      <c r="S157" s="223">
        <f t="shared" si="43"/>
        <v>67.87413099158435</v>
      </c>
      <c r="T157" s="104" t="s">
        <v>158</v>
      </c>
      <c r="U157" s="98" t="str">
        <f>LOOKUP(B157,'Startovní listina'!$B$3:$B$302,'Startovní listina'!$F$3:$F$302)</f>
        <v>A</v>
      </c>
      <c r="V157" s="98" t="str">
        <f>LOOKUP(B157,'Startovní listina'!$B$3:$B$302,'Startovní listina'!$N$3:$N$302)</f>
        <v>N</v>
      </c>
      <c r="W157" s="98" t="str">
        <f>LOOKUP(B157,'Startovní listina'!$B$3:$B$302,'Startovní listina'!$O$3:$O$302)</f>
        <v>N</v>
      </c>
      <c r="X157" s="98" t="str">
        <f>LOOKUP(B157,'Startovní listina'!$B$3:$B$302,'Startovní listina'!$T$3:$T$302)</f>
        <v>N</v>
      </c>
      <c r="Y157" s="98" t="str">
        <f>LOOKUP(B157,'Startovní listina'!$B$3:$B$302,'Startovní listina'!$U$3:$U$302)</f>
        <v>N</v>
      </c>
      <c r="Z157" t="s">
        <v>158</v>
      </c>
      <c r="AA157">
        <f>MAX(G$4:G156)+1</f>
        <v>85</v>
      </c>
      <c r="AB157">
        <f>MAX(H$4:H156)+1</f>
        <v>37</v>
      </c>
      <c r="AC157">
        <f>MAX(I$4:I156)+1</f>
        <v>19</v>
      </c>
      <c r="AD157">
        <f>MAX(J$4:J156)+1</f>
        <v>5</v>
      </c>
      <c r="AE157">
        <f>MAX(K$4:K156)+1</f>
        <v>2</v>
      </c>
      <c r="AF157">
        <f>MAX(L$4:L156)+1</f>
        <v>7</v>
      </c>
      <c r="AG157">
        <f>MAX(M$4:M156)+1</f>
        <v>4</v>
      </c>
      <c r="AH157">
        <f>MAX(N$4:N156)+1</f>
        <v>2</v>
      </c>
      <c r="AI157">
        <f>MAX(O$4:O156)+1</f>
        <v>22</v>
      </c>
      <c r="AJ157">
        <f>MAX(P$4:P156)+1</f>
        <v>3</v>
      </c>
      <c r="AK157">
        <f>MAX(Q$4:Q156)+1</f>
        <v>8</v>
      </c>
      <c r="AL157" t="e">
        <f>MAX(#REF!)+1</f>
        <v>#REF!</v>
      </c>
      <c r="AN157" s="105">
        <f>LOOKUP(U157,TR!$A$4:$A$11,TR!$B$4:$B$11)</f>
        <v>0.020439814814814817</v>
      </c>
      <c r="AP157" s="154"/>
    </row>
    <row r="158" spans="1:42" ht="12.75">
      <c r="A158" s="227" t="s">
        <v>212</v>
      </c>
      <c r="B158" s="126">
        <v>148</v>
      </c>
      <c r="C158" s="123" t="str">
        <f>LOOKUP(B158,'Startovní listina'!$B$3:$B$302,'Startovní listina'!$C$3:$C$302)</f>
        <v>Dolana Ivan</v>
      </c>
      <c r="D158" s="123" t="str">
        <f>LOOKUP(B158,'Startovní listina'!$B$3:$B$302,'Startovní listina'!$D$3:$D$302)</f>
        <v>BT Team Libochovice</v>
      </c>
      <c r="E158" s="124">
        <f>LOOKUP(B158,'Startovní listina'!$B$3:$B$302,'Startovní listina'!$E$3:$E$302)</f>
        <v>1974</v>
      </c>
      <c r="F158" s="128">
        <v>0.031655092592592596</v>
      </c>
      <c r="G158" s="132">
        <f t="shared" si="30"/>
        <v>86</v>
      </c>
      <c r="H158" s="132" t="str">
        <f t="shared" si="31"/>
        <v> </v>
      </c>
      <c r="I158" s="132" t="str">
        <f t="shared" si="32"/>
        <v> </v>
      </c>
      <c r="J158" s="132" t="str">
        <f t="shared" si="33"/>
        <v> </v>
      </c>
      <c r="K158" s="132" t="str">
        <f t="shared" si="34"/>
        <v> </v>
      </c>
      <c r="L158" s="132" t="str">
        <f t="shared" si="35"/>
        <v> </v>
      </c>
      <c r="M158" s="132" t="str">
        <f t="shared" si="36"/>
        <v> </v>
      </c>
      <c r="N158" s="132" t="str">
        <f t="shared" si="37"/>
        <v> </v>
      </c>
      <c r="O158" s="132" t="str">
        <f t="shared" si="38"/>
        <v> </v>
      </c>
      <c r="P158" s="132" t="str">
        <f t="shared" si="39"/>
        <v> </v>
      </c>
      <c r="Q158" s="132" t="str">
        <f t="shared" si="40"/>
        <v> </v>
      </c>
      <c r="R158" s="220" t="str">
        <f t="shared" si="41"/>
        <v> </v>
      </c>
      <c r="S158" s="223">
        <f t="shared" si="43"/>
        <v>67.82449725776965</v>
      </c>
      <c r="T158" s="104" t="s">
        <v>158</v>
      </c>
      <c r="U158" s="98" t="str">
        <f>LOOKUP(B158,'Startovní listina'!$B$3:$B$302,'Startovní listina'!$F$3:$F$302)</f>
        <v>A</v>
      </c>
      <c r="V158" s="98" t="str">
        <f>LOOKUP(B158,'Startovní listina'!$B$3:$B$302,'Startovní listina'!$N$3:$N$302)</f>
        <v>N</v>
      </c>
      <c r="W158" s="98" t="str">
        <f>LOOKUP(B158,'Startovní listina'!$B$3:$B$302,'Startovní listina'!$O$3:$O$302)</f>
        <v>N</v>
      </c>
      <c r="X158" s="98" t="str">
        <f>LOOKUP(B158,'Startovní listina'!$B$3:$B$302,'Startovní listina'!$T$3:$T$302)</f>
        <v>N</v>
      </c>
      <c r="Y158" s="98" t="str">
        <f>LOOKUP(B158,'Startovní listina'!$B$3:$B$302,'Startovní listina'!$U$3:$U$302)</f>
        <v>N</v>
      </c>
      <c r="Z158" t="s">
        <v>158</v>
      </c>
      <c r="AA158">
        <f>MAX(G$4:G157)+1</f>
        <v>86</v>
      </c>
      <c r="AB158">
        <f>MAX(H$4:H157)+1</f>
        <v>37</v>
      </c>
      <c r="AC158">
        <f>MAX(I$4:I157)+1</f>
        <v>19</v>
      </c>
      <c r="AD158">
        <f>MAX(J$4:J157)+1</f>
        <v>5</v>
      </c>
      <c r="AE158">
        <f>MAX(K$4:K157)+1</f>
        <v>2</v>
      </c>
      <c r="AF158">
        <f>MAX(L$4:L157)+1</f>
        <v>7</v>
      </c>
      <c r="AG158">
        <f>MAX(M$4:M157)+1</f>
        <v>4</v>
      </c>
      <c r="AH158">
        <f>MAX(N$4:N157)+1</f>
        <v>2</v>
      </c>
      <c r="AI158">
        <f>MAX(O$4:O157)+1</f>
        <v>22</v>
      </c>
      <c r="AJ158">
        <f>MAX(P$4:P157)+1</f>
        <v>3</v>
      </c>
      <c r="AK158">
        <f>MAX(Q$4:Q157)+1</f>
        <v>8</v>
      </c>
      <c r="AL158" t="e">
        <f>MAX(#REF!)+1</f>
        <v>#REF!</v>
      </c>
      <c r="AN158" s="105">
        <f>LOOKUP(U158,TR!$A$4:$A$11,TR!$B$4:$B$11)</f>
        <v>0.020439814814814817</v>
      </c>
      <c r="AP158" s="154"/>
    </row>
    <row r="159" spans="1:42" ht="12.75">
      <c r="A159" s="227" t="s">
        <v>213</v>
      </c>
      <c r="B159" s="126">
        <v>37</v>
      </c>
      <c r="C159" s="123" t="str">
        <f>LOOKUP(B159,'Startovní listina'!$B$3:$B$302,'Startovní listina'!$C$3:$C$302)</f>
        <v>Hulec Vít</v>
      </c>
      <c r="D159" s="123" t="str">
        <f>LOOKUP(B159,'Startovní listina'!$B$3:$B$302,'Startovní listina'!$D$3:$D$302)</f>
        <v>Orlické Záhoří</v>
      </c>
      <c r="E159" s="124">
        <f>LOOKUP(B159,'Startovní listina'!$B$3:$B$302,'Startovní listina'!$E$3:$E$302)</f>
        <v>1978</v>
      </c>
      <c r="F159" s="128">
        <v>0.03175925925925926</v>
      </c>
      <c r="G159" s="132">
        <f t="shared" si="30"/>
        <v>87</v>
      </c>
      <c r="H159" s="132" t="str">
        <f t="shared" si="31"/>
        <v> </v>
      </c>
      <c r="I159" s="132" t="str">
        <f t="shared" si="32"/>
        <v> </v>
      </c>
      <c r="J159" s="132" t="str">
        <f t="shared" si="33"/>
        <v> </v>
      </c>
      <c r="K159" s="132" t="str">
        <f t="shared" si="34"/>
        <v> </v>
      </c>
      <c r="L159" s="132" t="str">
        <f t="shared" si="35"/>
        <v> </v>
      </c>
      <c r="M159" s="132" t="str">
        <f t="shared" si="36"/>
        <v> </v>
      </c>
      <c r="N159" s="132" t="str">
        <f t="shared" si="37"/>
        <v> </v>
      </c>
      <c r="O159" s="132" t="str">
        <f t="shared" si="38"/>
        <v> </v>
      </c>
      <c r="P159" s="132" t="str">
        <f t="shared" si="39"/>
        <v> </v>
      </c>
      <c r="Q159" s="132" t="str">
        <f t="shared" si="40"/>
        <v> </v>
      </c>
      <c r="R159" s="220" t="str">
        <f t="shared" si="41"/>
        <v> </v>
      </c>
      <c r="S159" s="223">
        <f t="shared" si="43"/>
        <v>67.60204081632654</v>
      </c>
      <c r="T159" s="104" t="s">
        <v>158</v>
      </c>
      <c r="U159" s="98" t="str">
        <f>LOOKUP(B159,'Startovní listina'!$B$3:$B$302,'Startovní listina'!$F$3:$F$302)</f>
        <v>A</v>
      </c>
      <c r="V159" s="98" t="str">
        <f>LOOKUP(B159,'Startovní listina'!$B$3:$B$302,'Startovní listina'!$N$3:$N$302)</f>
        <v>N</v>
      </c>
      <c r="W159" s="98" t="str">
        <f>LOOKUP(B159,'Startovní listina'!$B$3:$B$302,'Startovní listina'!$O$3:$O$302)</f>
        <v>N</v>
      </c>
      <c r="X159" s="98" t="str">
        <f>LOOKUP(B159,'Startovní listina'!$B$3:$B$302,'Startovní listina'!$T$3:$T$302)</f>
        <v>N</v>
      </c>
      <c r="Y159" s="98" t="str">
        <f>LOOKUP(B159,'Startovní listina'!$B$3:$B$302,'Startovní listina'!$U$3:$U$302)</f>
        <v>N</v>
      </c>
      <c r="Z159" t="s">
        <v>158</v>
      </c>
      <c r="AA159">
        <f>MAX(G$4:G158)+1</f>
        <v>87</v>
      </c>
      <c r="AB159">
        <f>MAX(H$4:H158)+1</f>
        <v>37</v>
      </c>
      <c r="AC159">
        <f>MAX(I$4:I158)+1</f>
        <v>19</v>
      </c>
      <c r="AD159">
        <f>MAX(J$4:J158)+1</f>
        <v>5</v>
      </c>
      <c r="AE159">
        <f>MAX(K$4:K158)+1</f>
        <v>2</v>
      </c>
      <c r="AF159">
        <f>MAX(L$4:L158)+1</f>
        <v>7</v>
      </c>
      <c r="AG159">
        <f>MAX(M$4:M158)+1</f>
        <v>4</v>
      </c>
      <c r="AH159">
        <f>MAX(N$4:N158)+1</f>
        <v>2</v>
      </c>
      <c r="AI159">
        <f>MAX(O$4:O158)+1</f>
        <v>22</v>
      </c>
      <c r="AJ159">
        <f>MAX(P$4:P158)+1</f>
        <v>3</v>
      </c>
      <c r="AK159">
        <f>MAX(Q$4:Q158)+1</f>
        <v>8</v>
      </c>
      <c r="AL159" t="e">
        <f>MAX(#REF!)+1</f>
        <v>#REF!</v>
      </c>
      <c r="AN159" s="105">
        <f>LOOKUP(U159,TR!$A$4:$A$11,TR!$B$4:$B$11)</f>
        <v>0.020439814814814817</v>
      </c>
      <c r="AP159" s="154"/>
    </row>
    <row r="160" spans="1:40" ht="12.75">
      <c r="A160" s="227" t="s">
        <v>214</v>
      </c>
      <c r="B160" s="126">
        <v>334</v>
      </c>
      <c r="C160" s="123" t="str">
        <f>LOOKUP(B160,'Startovní listina'!$B$3:$B$302,'Startovní listina'!$C$3:$C$302)</f>
        <v>Novotná Dagmar ml.</v>
      </c>
      <c r="D160" s="123" t="str">
        <f>LOOKUP(B160,'Startovní listina'!$B$3:$B$302,'Startovní listina'!$D$3:$D$302)</f>
        <v>TURBO Chotěboř</v>
      </c>
      <c r="E160" s="124">
        <f>LOOKUP(B160,'Startovní listina'!$B$3:$B$302,'Startovní listina'!$E$3:$E$302)</f>
        <v>1990</v>
      </c>
      <c r="F160" s="128">
        <v>0.03175925925925926</v>
      </c>
      <c r="G160" s="132" t="str">
        <f t="shared" si="30"/>
        <v> </v>
      </c>
      <c r="H160" s="132" t="str">
        <f t="shared" si="31"/>
        <v> </v>
      </c>
      <c r="I160" s="132" t="str">
        <f t="shared" si="32"/>
        <v> </v>
      </c>
      <c r="J160" s="132" t="str">
        <f t="shared" si="33"/>
        <v> </v>
      </c>
      <c r="K160" s="132" t="str">
        <f t="shared" si="34"/>
        <v> </v>
      </c>
      <c r="L160" s="132">
        <f t="shared" si="35"/>
        <v>7</v>
      </c>
      <c r="M160" s="132" t="str">
        <f t="shared" si="36"/>
        <v> </v>
      </c>
      <c r="N160" s="132" t="str">
        <f t="shared" si="37"/>
        <v> </v>
      </c>
      <c r="O160" s="132" t="str">
        <f t="shared" si="38"/>
        <v> </v>
      </c>
      <c r="P160" s="132" t="str">
        <f t="shared" si="39"/>
        <v> </v>
      </c>
      <c r="Q160" s="132" t="str">
        <f t="shared" si="40"/>
        <v> </v>
      </c>
      <c r="R160" s="220" t="str">
        <f t="shared" si="41"/>
        <v> </v>
      </c>
      <c r="S160" s="223">
        <f>(F$55/F160)*100</f>
        <v>82.39795918367346</v>
      </c>
      <c r="T160" s="104" t="s">
        <v>158</v>
      </c>
      <c r="U160" s="98" t="str">
        <f>LOOKUP(B160,'Startovní listina'!$B$3:$B$302,'Startovní listina'!$F$3:$F$302)</f>
        <v>F</v>
      </c>
      <c r="V160" s="98" t="str">
        <f>LOOKUP(B160,'Startovní listina'!$B$3:$B$302,'Startovní listina'!$N$3:$N$302)</f>
        <v>N</v>
      </c>
      <c r="W160" s="98" t="str">
        <f>LOOKUP(B160,'Startovní listina'!$B$3:$B$302,'Startovní listina'!$O$3:$O$302)</f>
        <v>N</v>
      </c>
      <c r="X160" s="98" t="str">
        <f>LOOKUP(B160,'Startovní listina'!$B$3:$B$302,'Startovní listina'!$T$3:$T$302)</f>
        <v>N</v>
      </c>
      <c r="Y160" s="98" t="str">
        <f>LOOKUP(B160,'Startovní listina'!$B$3:$B$302,'Startovní listina'!$U$3:$U$302)</f>
        <v>N</v>
      </c>
      <c r="Z160" t="s">
        <v>158</v>
      </c>
      <c r="AA160">
        <f>MAX(G$4:G159)+1</f>
        <v>88</v>
      </c>
      <c r="AB160">
        <f>MAX(H$4:H159)+1</f>
        <v>37</v>
      </c>
      <c r="AC160">
        <f>MAX(I$4:I159)+1</f>
        <v>19</v>
      </c>
      <c r="AD160">
        <f>MAX(J$4:J159)+1</f>
        <v>5</v>
      </c>
      <c r="AE160">
        <f>MAX(K$4:K159)+1</f>
        <v>2</v>
      </c>
      <c r="AF160">
        <f>MAX(L$4:L159)+1</f>
        <v>7</v>
      </c>
      <c r="AG160">
        <f>MAX(M$4:M159)+1</f>
        <v>4</v>
      </c>
      <c r="AH160">
        <f>MAX(N$4:N159)+1</f>
        <v>2</v>
      </c>
      <c r="AI160">
        <f>MAX(O$4:O159)+1</f>
        <v>22</v>
      </c>
      <c r="AJ160">
        <f>MAX(P$4:P159)+1</f>
        <v>3</v>
      </c>
      <c r="AK160">
        <f>MAX(Q$4:Q159)+1</f>
        <v>8</v>
      </c>
      <c r="AL160" t="e">
        <f>MAX(#REF!)+1</f>
        <v>#REF!</v>
      </c>
      <c r="AN160" s="105">
        <f>LOOKUP(U160,TR!$A$4:$A$11,TR!$B$4:$B$11)</f>
        <v>0.024189814814814817</v>
      </c>
    </row>
    <row r="161" spans="1:42" ht="12.75">
      <c r="A161" s="227" t="s">
        <v>215</v>
      </c>
      <c r="B161" s="126">
        <v>76</v>
      </c>
      <c r="C161" s="123" t="str">
        <f>LOOKUP(B161,'Startovní listina'!$B$3:$B$302,'Startovní listina'!$C$3:$C$302)</f>
        <v>Trbůšek René</v>
      </c>
      <c r="D161" s="123" t="str">
        <f>LOOKUP(B161,'Startovní listina'!$B$3:$B$302,'Startovní listina'!$D$3:$D$302)</f>
        <v>Čelákovice</v>
      </c>
      <c r="E161" s="124">
        <f>LOOKUP(B161,'Startovní listina'!$B$3:$B$302,'Startovní listina'!$E$3:$E$302)</f>
        <v>1976</v>
      </c>
      <c r="F161" s="128">
        <v>0.03177083333333333</v>
      </c>
      <c r="G161" s="132">
        <f t="shared" si="30"/>
        <v>88</v>
      </c>
      <c r="H161" s="132" t="str">
        <f t="shared" si="31"/>
        <v> </v>
      </c>
      <c r="I161" s="132" t="str">
        <f t="shared" si="32"/>
        <v> </v>
      </c>
      <c r="J161" s="132" t="str">
        <f t="shared" si="33"/>
        <v> </v>
      </c>
      <c r="K161" s="132" t="str">
        <f t="shared" si="34"/>
        <v> </v>
      </c>
      <c r="L161" s="132" t="str">
        <f t="shared" si="35"/>
        <v> </v>
      </c>
      <c r="M161" s="132" t="str">
        <f t="shared" si="36"/>
        <v> </v>
      </c>
      <c r="N161" s="132" t="str">
        <f t="shared" si="37"/>
        <v> </v>
      </c>
      <c r="O161" s="132" t="str">
        <f t="shared" si="38"/>
        <v> </v>
      </c>
      <c r="P161" s="132" t="str">
        <f t="shared" si="39"/>
        <v> </v>
      </c>
      <c r="Q161" s="132" t="str">
        <f t="shared" si="40"/>
        <v> </v>
      </c>
      <c r="R161" s="220" t="str">
        <f t="shared" si="41"/>
        <v> </v>
      </c>
      <c r="S161" s="223">
        <f>(F$4/F161)*100</f>
        <v>67.57741347905284</v>
      </c>
      <c r="T161" s="104" t="s">
        <v>158</v>
      </c>
      <c r="U161" s="98" t="str">
        <f>LOOKUP(B161,'Startovní listina'!$B$3:$B$302,'Startovní listina'!$F$3:$F$302)</f>
        <v>A</v>
      </c>
      <c r="V161" s="98" t="str">
        <f>LOOKUP(B161,'Startovní listina'!$B$3:$B$302,'Startovní listina'!$N$3:$N$302)</f>
        <v>N</v>
      </c>
      <c r="W161" s="98" t="str">
        <f>LOOKUP(B161,'Startovní listina'!$B$3:$B$302,'Startovní listina'!$O$3:$O$302)</f>
        <v>N</v>
      </c>
      <c r="X161" s="98" t="str">
        <f>LOOKUP(B161,'Startovní listina'!$B$3:$B$302,'Startovní listina'!$T$3:$T$302)</f>
        <v>N</v>
      </c>
      <c r="Y161" s="98" t="str">
        <f>LOOKUP(B161,'Startovní listina'!$B$3:$B$302,'Startovní listina'!$U$3:$U$302)</f>
        <v>N</v>
      </c>
      <c r="Z161" t="s">
        <v>158</v>
      </c>
      <c r="AA161">
        <f>MAX(G$4:G160)+1</f>
        <v>88</v>
      </c>
      <c r="AB161">
        <f>MAX(H$4:H160)+1</f>
        <v>37</v>
      </c>
      <c r="AC161">
        <f>MAX(I$4:I160)+1</f>
        <v>19</v>
      </c>
      <c r="AD161">
        <f>MAX(J$4:J160)+1</f>
        <v>5</v>
      </c>
      <c r="AE161">
        <f>MAX(K$4:K160)+1</f>
        <v>2</v>
      </c>
      <c r="AF161">
        <f>MAX(L$4:L160)+1</f>
        <v>8</v>
      </c>
      <c r="AG161">
        <f>MAX(M$4:M160)+1</f>
        <v>4</v>
      </c>
      <c r="AH161">
        <f>MAX(N$4:N160)+1</f>
        <v>2</v>
      </c>
      <c r="AI161">
        <f>MAX(O$4:O160)+1</f>
        <v>22</v>
      </c>
      <c r="AJ161">
        <f>MAX(P$4:P160)+1</f>
        <v>3</v>
      </c>
      <c r="AK161">
        <f>MAX(Q$4:Q160)+1</f>
        <v>8</v>
      </c>
      <c r="AL161" t="e">
        <f>MAX(#REF!)+1</f>
        <v>#REF!</v>
      </c>
      <c r="AN161" s="105">
        <f>LOOKUP(U161,TR!$A$4:$A$11,TR!$B$4:$B$11)</f>
        <v>0.020439814814814817</v>
      </c>
      <c r="AP161" s="154"/>
    </row>
    <row r="162" spans="1:42" ht="12.75">
      <c r="A162" s="227" t="s">
        <v>216</v>
      </c>
      <c r="B162" s="126">
        <v>315</v>
      </c>
      <c r="C162" s="123" t="str">
        <f>LOOKUP(B162,'Startovní listina'!$B$3:$B$302,'Startovní listina'!$C$3:$C$302)</f>
        <v>Jantsch Vítězslav</v>
      </c>
      <c r="D162" s="123" t="str">
        <f>LOOKUP(B162,'Startovní listina'!$B$3:$B$302,'Startovní listina'!$D$3:$D$302)</f>
        <v>LIAZ Jablonec</v>
      </c>
      <c r="E162" s="124">
        <f>LOOKUP(B162,'Startovní listina'!$B$3:$B$302,'Startovní listina'!$E$3:$E$302)</f>
        <v>1935</v>
      </c>
      <c r="F162" s="128">
        <v>0.031782407407407405</v>
      </c>
      <c r="G162" s="132" t="str">
        <f t="shared" si="30"/>
        <v> </v>
      </c>
      <c r="H162" s="132" t="str">
        <f t="shared" si="31"/>
        <v> </v>
      </c>
      <c r="I162" s="132" t="str">
        <f t="shared" si="32"/>
        <v> </v>
      </c>
      <c r="J162" s="132" t="str">
        <f t="shared" si="33"/>
        <v> </v>
      </c>
      <c r="K162" s="132">
        <f t="shared" si="34"/>
        <v>2</v>
      </c>
      <c r="L162" s="132" t="str">
        <f t="shared" si="35"/>
        <v> </v>
      </c>
      <c r="M162" s="132" t="str">
        <f t="shared" si="36"/>
        <v> </v>
      </c>
      <c r="N162" s="132" t="str">
        <f t="shared" si="37"/>
        <v> </v>
      </c>
      <c r="O162" s="132" t="str">
        <f t="shared" si="38"/>
        <v> </v>
      </c>
      <c r="P162" s="132" t="str">
        <f t="shared" si="39"/>
        <v> </v>
      </c>
      <c r="Q162" s="132" t="str">
        <f t="shared" si="40"/>
        <v> </v>
      </c>
      <c r="R162" s="220" t="str">
        <f t="shared" si="41"/>
        <v> </v>
      </c>
      <c r="S162" s="223">
        <f>(F$4/F162)*100</f>
        <v>67.55280407865988</v>
      </c>
      <c r="T162" s="104" t="s">
        <v>158</v>
      </c>
      <c r="U162" s="98" t="str">
        <f>LOOKUP(B162,'Startovní listina'!$B$3:$B$302,'Startovní listina'!$F$3:$F$302)</f>
        <v>E</v>
      </c>
      <c r="V162" s="98" t="str">
        <f>LOOKUP(B162,'Startovní listina'!$B$3:$B$302,'Startovní listina'!$N$3:$N$302)</f>
        <v>N</v>
      </c>
      <c r="W162" s="98" t="str">
        <f>LOOKUP(B162,'Startovní listina'!$B$3:$B$302,'Startovní listina'!$O$3:$O$302)</f>
        <v>N</v>
      </c>
      <c r="X162" s="98" t="str">
        <f>LOOKUP(B162,'Startovní listina'!$B$3:$B$302,'Startovní listina'!$T$3:$T$302)</f>
        <v>N</v>
      </c>
      <c r="Y162" s="98" t="str">
        <f>LOOKUP(B162,'Startovní listina'!$B$3:$B$302,'Startovní listina'!$U$3:$U$302)</f>
        <v>N</v>
      </c>
      <c r="Z162" t="s">
        <v>158</v>
      </c>
      <c r="AA162">
        <f>MAX(G$4:G161)+1</f>
        <v>89</v>
      </c>
      <c r="AB162">
        <f>MAX(H$4:H161)+1</f>
        <v>37</v>
      </c>
      <c r="AC162">
        <f>MAX(I$4:I161)+1</f>
        <v>19</v>
      </c>
      <c r="AD162">
        <f>MAX(J$4:J161)+1</f>
        <v>5</v>
      </c>
      <c r="AE162">
        <f>MAX(K$4:K161)+1</f>
        <v>2</v>
      </c>
      <c r="AF162">
        <f>MAX(L$4:L161)+1</f>
        <v>8</v>
      </c>
      <c r="AG162">
        <f>MAX(M$4:M161)+1</f>
        <v>4</v>
      </c>
      <c r="AH162">
        <f>MAX(N$4:N161)+1</f>
        <v>2</v>
      </c>
      <c r="AI162">
        <f>MAX(O$4:O161)+1</f>
        <v>22</v>
      </c>
      <c r="AJ162">
        <f>MAX(P$4:P161)+1</f>
        <v>3</v>
      </c>
      <c r="AK162">
        <f>MAX(Q$4:Q161)+1</f>
        <v>8</v>
      </c>
      <c r="AL162" t="e">
        <f>MAX(#REF!)+1</f>
        <v>#REF!</v>
      </c>
      <c r="AN162" s="105">
        <f>LOOKUP(U162,TR!$A$4:$A$11,TR!$B$4:$B$11)</f>
        <v>0.029618055555555554</v>
      </c>
      <c r="AP162" s="154"/>
    </row>
    <row r="163" spans="1:40" ht="12.75">
      <c r="A163" s="227" t="s">
        <v>217</v>
      </c>
      <c r="B163" s="126">
        <v>363</v>
      </c>
      <c r="C163" s="123" t="str">
        <f>LOOKUP(B163,'Startovní listina'!$B$3:$B$302,'Startovní listina'!$C$3:$C$302)</f>
        <v>Suchanová Pavla</v>
      </c>
      <c r="D163" s="123" t="str">
        <f>LOOKUP(B163,'Startovní listina'!$B$3:$B$302,'Startovní listina'!$D$3:$D$302)</f>
        <v>KOVO Praha</v>
      </c>
      <c r="E163" s="124">
        <f>LOOKUP(B163,'Startovní listina'!$B$3:$B$302,'Startovní listina'!$E$3:$E$302)</f>
        <v>1963</v>
      </c>
      <c r="F163" s="128">
        <v>0.03181712962962963</v>
      </c>
      <c r="G163" s="132" t="str">
        <f t="shared" si="30"/>
        <v> </v>
      </c>
      <c r="H163" s="132" t="str">
        <f t="shared" si="31"/>
        <v> </v>
      </c>
      <c r="I163" s="132" t="str">
        <f t="shared" si="32"/>
        <v> </v>
      </c>
      <c r="J163" s="132" t="str">
        <f t="shared" si="33"/>
        <v> </v>
      </c>
      <c r="K163" s="132" t="str">
        <f t="shared" si="34"/>
        <v> </v>
      </c>
      <c r="L163" s="132" t="str">
        <f t="shared" si="35"/>
        <v> </v>
      </c>
      <c r="M163" s="132">
        <f t="shared" si="36"/>
        <v>4</v>
      </c>
      <c r="N163" s="132" t="str">
        <f t="shared" si="37"/>
        <v> </v>
      </c>
      <c r="O163" s="132" t="str">
        <f t="shared" si="38"/>
        <v> </v>
      </c>
      <c r="P163" s="132" t="str">
        <f t="shared" si="39"/>
        <v> </v>
      </c>
      <c r="Q163" s="132" t="str">
        <f t="shared" si="40"/>
        <v> </v>
      </c>
      <c r="R163" s="220" t="str">
        <f t="shared" si="41"/>
        <v> </v>
      </c>
      <c r="S163" s="223">
        <f>(F$55/F163)*100</f>
        <v>82.24809021462349</v>
      </c>
      <c r="T163" s="104" t="s">
        <v>158</v>
      </c>
      <c r="U163" s="98" t="str">
        <f>LOOKUP(B163,'Startovní listina'!$B$3:$B$302,'Startovní listina'!$F$3:$F$302)</f>
        <v>G</v>
      </c>
      <c r="V163" s="98" t="str">
        <f>LOOKUP(B163,'Startovní listina'!$B$3:$B$302,'Startovní listina'!$N$3:$N$302)</f>
        <v>N</v>
      </c>
      <c r="W163" s="98" t="str">
        <f>LOOKUP(B163,'Startovní listina'!$B$3:$B$302,'Startovní listina'!$O$3:$O$302)</f>
        <v>N</v>
      </c>
      <c r="X163" s="98" t="str">
        <f>LOOKUP(B163,'Startovní listina'!$B$3:$B$302,'Startovní listina'!$T$3:$T$302)</f>
        <v>N</v>
      </c>
      <c r="Y163" s="98" t="str">
        <f>LOOKUP(B163,'Startovní listina'!$B$3:$B$302,'Startovní listina'!$U$3:$U$302)</f>
        <v>N</v>
      </c>
      <c r="Z163" t="s">
        <v>158</v>
      </c>
      <c r="AA163">
        <f>MAX(G$4:G162)+1</f>
        <v>89</v>
      </c>
      <c r="AB163">
        <f>MAX(H$4:H162)+1</f>
        <v>37</v>
      </c>
      <c r="AC163">
        <f>MAX(I$4:I162)+1</f>
        <v>19</v>
      </c>
      <c r="AD163">
        <f>MAX(J$4:J162)+1</f>
        <v>5</v>
      </c>
      <c r="AE163">
        <f>MAX(K$4:K162)+1</f>
        <v>3</v>
      </c>
      <c r="AF163">
        <f>MAX(L$4:L162)+1</f>
        <v>8</v>
      </c>
      <c r="AG163">
        <f>MAX(M$4:M162)+1</f>
        <v>4</v>
      </c>
      <c r="AH163">
        <f>MAX(N$4:N162)+1</f>
        <v>2</v>
      </c>
      <c r="AI163">
        <f>MAX(O$4:O162)+1</f>
        <v>22</v>
      </c>
      <c r="AJ163">
        <f>MAX(P$4:P162)+1</f>
        <v>3</v>
      </c>
      <c r="AK163">
        <f>MAX(Q$4:Q162)+1</f>
        <v>8</v>
      </c>
      <c r="AL163" t="e">
        <f>MAX(#REF!)+1</f>
        <v>#REF!</v>
      </c>
      <c r="AN163" s="105">
        <f>LOOKUP(U163,TR!$A$4:$A$11,TR!$B$4:$B$11)</f>
        <v>0.0249537037037037</v>
      </c>
    </row>
    <row r="164" spans="1:42" ht="12.75">
      <c r="A164" s="227" t="s">
        <v>218</v>
      </c>
      <c r="B164" s="126">
        <v>88</v>
      </c>
      <c r="C164" s="123" t="str">
        <f>LOOKUP(B164,'Startovní listina'!$B$3:$B$302,'Startovní listina'!$C$3:$C$302)</f>
        <v>Zvoník Jiří</v>
      </c>
      <c r="D164" s="123" t="str">
        <f>LOOKUP(B164,'Startovní listina'!$B$3:$B$302,'Startovní listina'!$D$3:$D$302)</f>
        <v>SKC Pečky</v>
      </c>
      <c r="E164" s="124">
        <f>LOOKUP(B164,'Startovní listina'!$B$3:$B$302,'Startovní listina'!$E$3:$E$302)</f>
        <v>1980</v>
      </c>
      <c r="F164" s="128">
        <v>0.03193287037037037</v>
      </c>
      <c r="G164" s="132">
        <f t="shared" si="30"/>
        <v>89</v>
      </c>
      <c r="H164" s="132" t="str">
        <f t="shared" si="31"/>
        <v> </v>
      </c>
      <c r="I164" s="132" t="str">
        <f t="shared" si="32"/>
        <v> </v>
      </c>
      <c r="J164" s="132" t="str">
        <f t="shared" si="33"/>
        <v> </v>
      </c>
      <c r="K164" s="132" t="str">
        <f t="shared" si="34"/>
        <v> </v>
      </c>
      <c r="L164" s="132" t="str">
        <f t="shared" si="35"/>
        <v> </v>
      </c>
      <c r="M164" s="132" t="str">
        <f t="shared" si="36"/>
        <v> </v>
      </c>
      <c r="N164" s="132" t="str">
        <f t="shared" si="37"/>
        <v> </v>
      </c>
      <c r="O164" s="132">
        <f t="shared" si="38"/>
        <v>22</v>
      </c>
      <c r="P164" s="132" t="str">
        <f t="shared" si="39"/>
        <v> </v>
      </c>
      <c r="Q164" s="132" t="str">
        <f t="shared" si="40"/>
        <v> </v>
      </c>
      <c r="R164" s="220" t="str">
        <f t="shared" si="41"/>
        <v> </v>
      </c>
      <c r="S164" s="223">
        <f aca="true" t="shared" si="44" ref="S164:S177">(F$4/F164)*100</f>
        <v>67.23450525552738</v>
      </c>
      <c r="T164" s="104" t="s">
        <v>158</v>
      </c>
      <c r="U164" s="98" t="str">
        <f>LOOKUP(B164,'Startovní listina'!$B$3:$B$302,'Startovní listina'!$F$3:$F$302)</f>
        <v>A</v>
      </c>
      <c r="V164" s="98" t="str">
        <f>LOOKUP(B164,'Startovní listina'!$B$3:$B$302,'Startovní listina'!$N$3:$N$302)</f>
        <v>A</v>
      </c>
      <c r="W164" s="98" t="str">
        <f>LOOKUP(B164,'Startovní listina'!$B$3:$B$302,'Startovní listina'!$O$3:$O$302)</f>
        <v>N</v>
      </c>
      <c r="X164" s="98" t="str">
        <f>LOOKUP(B164,'Startovní listina'!$B$3:$B$302,'Startovní listina'!$T$3:$T$302)</f>
        <v>N</v>
      </c>
      <c r="Y164" s="98" t="str">
        <f>LOOKUP(B164,'Startovní listina'!$B$3:$B$302,'Startovní listina'!$U$3:$U$302)</f>
        <v>N</v>
      </c>
      <c r="Z164" t="s">
        <v>158</v>
      </c>
      <c r="AA164">
        <f>MAX(G$4:G163)+1</f>
        <v>89</v>
      </c>
      <c r="AB164">
        <f>MAX(H$4:H163)+1</f>
        <v>37</v>
      </c>
      <c r="AC164">
        <f>MAX(I$4:I163)+1</f>
        <v>19</v>
      </c>
      <c r="AD164">
        <f>MAX(J$4:J163)+1</f>
        <v>5</v>
      </c>
      <c r="AE164">
        <f>MAX(K$4:K163)+1</f>
        <v>3</v>
      </c>
      <c r="AF164">
        <f>MAX(L$4:L163)+1</f>
        <v>8</v>
      </c>
      <c r="AG164">
        <f>MAX(M$4:M163)+1</f>
        <v>5</v>
      </c>
      <c r="AH164">
        <f>MAX(N$4:N163)+1</f>
        <v>2</v>
      </c>
      <c r="AI164">
        <f>MAX(O$4:O163)+1</f>
        <v>22</v>
      </c>
      <c r="AJ164">
        <f>MAX(P$4:P163)+1</f>
        <v>3</v>
      </c>
      <c r="AK164">
        <f>MAX(Q$4:Q163)+1</f>
        <v>8</v>
      </c>
      <c r="AL164" t="e">
        <f>MAX(#REF!)+1</f>
        <v>#REF!</v>
      </c>
      <c r="AN164" s="105">
        <f>LOOKUP(U164,TR!$A$4:$A$11,TR!$B$4:$B$11)</f>
        <v>0.020439814814814817</v>
      </c>
      <c r="AP164" s="154"/>
    </row>
    <row r="165" spans="1:42" ht="12.75">
      <c r="A165" s="227" t="s">
        <v>219</v>
      </c>
      <c r="B165" s="126">
        <v>191</v>
      </c>
      <c r="C165" s="123" t="str">
        <f>LOOKUP(B165,'Startovní listina'!$B$3:$B$302,'Startovní listina'!$C$3:$C$302)</f>
        <v>Veselý Milan</v>
      </c>
      <c r="D165" s="123" t="str">
        <f>LOOKUP(B165,'Startovní listina'!$B$3:$B$302,'Startovní listina'!$D$3:$D$302)</f>
        <v>Sokol Kolín  </v>
      </c>
      <c r="E165" s="124">
        <f>LOOKUP(B165,'Startovní listina'!$B$3:$B$302,'Startovní listina'!$E$3:$E$302)</f>
        <v>1948</v>
      </c>
      <c r="F165" s="128">
        <v>0.03196759259259259</v>
      </c>
      <c r="G165" s="132" t="str">
        <f t="shared" si="30"/>
        <v> </v>
      </c>
      <c r="H165" s="132" t="str">
        <f t="shared" si="31"/>
        <v> </v>
      </c>
      <c r="I165" s="132">
        <f t="shared" si="32"/>
        <v>19</v>
      </c>
      <c r="J165" s="132" t="str">
        <f t="shared" si="33"/>
        <v> </v>
      </c>
      <c r="K165" s="132" t="str">
        <f t="shared" si="34"/>
        <v> </v>
      </c>
      <c r="L165" s="132" t="str">
        <f t="shared" si="35"/>
        <v> </v>
      </c>
      <c r="M165" s="132" t="str">
        <f t="shared" si="36"/>
        <v> </v>
      </c>
      <c r="N165" s="132" t="str">
        <f t="shared" si="37"/>
        <v> </v>
      </c>
      <c r="O165" s="132">
        <f t="shared" si="38"/>
        <v>23</v>
      </c>
      <c r="P165" s="132" t="str">
        <f t="shared" si="39"/>
        <v> </v>
      </c>
      <c r="Q165" s="132" t="str">
        <f t="shared" si="40"/>
        <v> </v>
      </c>
      <c r="R165" s="220" t="str">
        <f t="shared" si="41"/>
        <v> </v>
      </c>
      <c r="S165" s="223">
        <f t="shared" si="44"/>
        <v>67.16147719044172</v>
      </c>
      <c r="T165" s="104" t="s">
        <v>158</v>
      </c>
      <c r="U165" s="98" t="str">
        <f>LOOKUP(B165,'Startovní listina'!$B$3:$B$302,'Startovní listina'!$F$3:$F$302)</f>
        <v>C</v>
      </c>
      <c r="V165" s="98" t="str">
        <f>LOOKUP(B165,'Startovní listina'!$B$3:$B$302,'Startovní listina'!$N$3:$N$302)</f>
        <v>A</v>
      </c>
      <c r="W165" s="98" t="str">
        <f>LOOKUP(B165,'Startovní listina'!$B$3:$B$302,'Startovní listina'!$O$3:$O$302)</f>
        <v>N</v>
      </c>
      <c r="X165" s="98" t="str">
        <f>LOOKUP(B165,'Startovní listina'!$B$3:$B$302,'Startovní listina'!$T$3:$T$302)</f>
        <v>N</v>
      </c>
      <c r="Y165" s="98" t="str">
        <f>LOOKUP(B165,'Startovní listina'!$B$3:$B$302,'Startovní listina'!$U$3:$U$302)</f>
        <v>N</v>
      </c>
      <c r="Z165" t="s">
        <v>158</v>
      </c>
      <c r="AA165">
        <f>MAX(G$4:G164)+1</f>
        <v>90</v>
      </c>
      <c r="AB165">
        <f>MAX(H$4:H164)+1</f>
        <v>37</v>
      </c>
      <c r="AC165">
        <f>MAX(I$4:I164)+1</f>
        <v>19</v>
      </c>
      <c r="AD165">
        <f>MAX(J$4:J164)+1</f>
        <v>5</v>
      </c>
      <c r="AE165">
        <f>MAX(K$4:K164)+1</f>
        <v>3</v>
      </c>
      <c r="AF165">
        <f>MAX(L$4:L164)+1</f>
        <v>8</v>
      </c>
      <c r="AG165">
        <f>MAX(M$4:M164)+1</f>
        <v>5</v>
      </c>
      <c r="AH165">
        <f>MAX(N$4:N164)+1</f>
        <v>2</v>
      </c>
      <c r="AI165">
        <f>MAX(O$4:O164)+1</f>
        <v>23</v>
      </c>
      <c r="AJ165">
        <f>MAX(P$4:P164)+1</f>
        <v>3</v>
      </c>
      <c r="AK165">
        <f>MAX(Q$4:Q164)+1</f>
        <v>8</v>
      </c>
      <c r="AL165" t="e">
        <f>MAX(#REF!)+1</f>
        <v>#REF!</v>
      </c>
      <c r="AN165" s="105">
        <f>LOOKUP(U165,TR!$A$4:$A$11,TR!$B$4:$B$11)</f>
        <v>0.02342592592592593</v>
      </c>
      <c r="AP165" s="154"/>
    </row>
    <row r="166" spans="1:42" ht="12.75">
      <c r="A166" s="227" t="s">
        <v>220</v>
      </c>
      <c r="B166" s="126">
        <v>122</v>
      </c>
      <c r="C166" s="123" t="str">
        <f>LOOKUP(B166,'Startovní listina'!$B$3:$B$302,'Startovní listina'!$C$3:$C$302)</f>
        <v>Herzig Michal</v>
      </c>
      <c r="D166" s="123" t="str">
        <f>LOOKUP(B166,'Startovní listina'!$B$3:$B$302,'Startovní listina'!$D$3:$D$302)</f>
        <v>TJ Liga 100 Praha</v>
      </c>
      <c r="E166" s="124">
        <f>LOOKUP(B166,'Startovní listina'!$B$3:$B$302,'Startovní listina'!$E$3:$E$302)</f>
        <v>1962</v>
      </c>
      <c r="F166" s="128">
        <v>0.03204861111111111</v>
      </c>
      <c r="G166" s="132" t="str">
        <f t="shared" si="30"/>
        <v> </v>
      </c>
      <c r="H166" s="132">
        <f t="shared" si="31"/>
        <v>37</v>
      </c>
      <c r="I166" s="132" t="str">
        <f t="shared" si="32"/>
        <v> </v>
      </c>
      <c r="J166" s="132" t="str">
        <f t="shared" si="33"/>
        <v> </v>
      </c>
      <c r="K166" s="132" t="str">
        <f t="shared" si="34"/>
        <v> </v>
      </c>
      <c r="L166" s="132" t="str">
        <f t="shared" si="35"/>
        <v> </v>
      </c>
      <c r="M166" s="132" t="str">
        <f t="shared" si="36"/>
        <v> </v>
      </c>
      <c r="N166" s="132" t="str">
        <f t="shared" si="37"/>
        <v> </v>
      </c>
      <c r="O166" s="132" t="str">
        <f t="shared" si="38"/>
        <v> </v>
      </c>
      <c r="P166" s="132" t="str">
        <f t="shared" si="39"/>
        <v> </v>
      </c>
      <c r="Q166" s="132" t="str">
        <f t="shared" si="40"/>
        <v> </v>
      </c>
      <c r="R166" s="220" t="str">
        <f t="shared" si="41"/>
        <v> </v>
      </c>
      <c r="S166" s="223">
        <f t="shared" si="44"/>
        <v>66.99169375225715</v>
      </c>
      <c r="T166" s="104" t="s">
        <v>158</v>
      </c>
      <c r="U166" s="98" t="str">
        <f>LOOKUP(B166,'Startovní listina'!$B$3:$B$302,'Startovní listina'!$F$3:$F$302)</f>
        <v>B</v>
      </c>
      <c r="V166" s="98" t="str">
        <f>LOOKUP(B166,'Startovní listina'!$B$3:$B$302,'Startovní listina'!$N$3:$N$302)</f>
        <v>N</v>
      </c>
      <c r="W166" s="98" t="str">
        <f>LOOKUP(B166,'Startovní listina'!$B$3:$B$302,'Startovní listina'!$O$3:$O$302)</f>
        <v>N</v>
      </c>
      <c r="X166" s="98" t="str">
        <f>LOOKUP(B166,'Startovní listina'!$B$3:$B$302,'Startovní listina'!$T$3:$T$302)</f>
        <v>N</v>
      </c>
      <c r="Y166" s="98" t="str">
        <f>LOOKUP(B166,'Startovní listina'!$B$3:$B$302,'Startovní listina'!$U$3:$U$302)</f>
        <v>N</v>
      </c>
      <c r="Z166" t="s">
        <v>158</v>
      </c>
      <c r="AA166">
        <f>MAX(G$4:G165)+1</f>
        <v>90</v>
      </c>
      <c r="AB166">
        <f>MAX(H$4:H165)+1</f>
        <v>37</v>
      </c>
      <c r="AC166">
        <f>MAX(I$4:I165)+1</f>
        <v>20</v>
      </c>
      <c r="AD166">
        <f>MAX(J$4:J165)+1</f>
        <v>5</v>
      </c>
      <c r="AE166">
        <f>MAX(K$4:K165)+1</f>
        <v>3</v>
      </c>
      <c r="AF166">
        <f>MAX(L$4:L165)+1</f>
        <v>8</v>
      </c>
      <c r="AG166">
        <f>MAX(M$4:M165)+1</f>
        <v>5</v>
      </c>
      <c r="AH166">
        <f>MAX(N$4:N165)+1</f>
        <v>2</v>
      </c>
      <c r="AI166">
        <f>MAX(O$4:O165)+1</f>
        <v>24</v>
      </c>
      <c r="AJ166">
        <f>MAX(P$4:P165)+1</f>
        <v>3</v>
      </c>
      <c r="AK166">
        <f>MAX(Q$4:Q165)+1</f>
        <v>8</v>
      </c>
      <c r="AL166" t="e">
        <f>MAX(#REF!)+1</f>
        <v>#REF!</v>
      </c>
      <c r="AN166" s="105">
        <f>LOOKUP(U166,TR!$A$4:$A$11,TR!$B$4:$B$11)</f>
        <v>0.021863425925925925</v>
      </c>
      <c r="AP166" s="154"/>
    </row>
    <row r="167" spans="1:42" ht="12.75">
      <c r="A167" s="227" t="s">
        <v>221</v>
      </c>
      <c r="B167" s="126">
        <v>194</v>
      </c>
      <c r="C167" s="123" t="str">
        <f>LOOKUP(B167,'Startovní listina'!$B$3:$B$302,'Startovní listina'!$C$3:$C$302)</f>
        <v>Machálek Josef</v>
      </c>
      <c r="D167" s="123" t="str">
        <f>LOOKUP(B167,'Startovní listina'!$B$3:$B$302,'Startovní listina'!$D$3:$D$302)</f>
        <v>Sklo Bohemia Světlá n/Sáz.</v>
      </c>
      <c r="E167" s="124">
        <f>LOOKUP(B167,'Startovní listina'!$B$3:$B$302,'Startovní listina'!$E$3:$E$302)</f>
        <v>1950</v>
      </c>
      <c r="F167" s="128">
        <v>0.03208333333333333</v>
      </c>
      <c r="G167" s="132" t="str">
        <f t="shared" si="30"/>
        <v> </v>
      </c>
      <c r="H167" s="132" t="str">
        <f t="shared" si="31"/>
        <v> </v>
      </c>
      <c r="I167" s="132">
        <f t="shared" si="32"/>
        <v>20</v>
      </c>
      <c r="J167" s="132" t="str">
        <f t="shared" si="33"/>
        <v> </v>
      </c>
      <c r="K167" s="132" t="str">
        <f t="shared" si="34"/>
        <v> </v>
      </c>
      <c r="L167" s="132" t="str">
        <f t="shared" si="35"/>
        <v> </v>
      </c>
      <c r="M167" s="132" t="str">
        <f t="shared" si="36"/>
        <v> </v>
      </c>
      <c r="N167" s="132" t="str">
        <f t="shared" si="37"/>
        <v> </v>
      </c>
      <c r="O167" s="132" t="str">
        <f t="shared" si="38"/>
        <v> </v>
      </c>
      <c r="P167" s="132" t="str">
        <f t="shared" si="39"/>
        <v> </v>
      </c>
      <c r="Q167" s="132" t="str">
        <f t="shared" si="40"/>
        <v> </v>
      </c>
      <c r="R167" s="220" t="str">
        <f t="shared" si="41"/>
        <v> </v>
      </c>
      <c r="S167" s="223">
        <f t="shared" si="44"/>
        <v>66.91919191919193</v>
      </c>
      <c r="T167" s="104" t="s">
        <v>158</v>
      </c>
      <c r="U167" s="98" t="str">
        <f>LOOKUP(B167,'Startovní listina'!$B$3:$B$302,'Startovní listina'!$F$3:$F$302)</f>
        <v>C</v>
      </c>
      <c r="V167" s="98" t="str">
        <f>LOOKUP(B167,'Startovní listina'!$B$3:$B$302,'Startovní listina'!$N$3:$N$302)</f>
        <v>N</v>
      </c>
      <c r="W167" s="98" t="str">
        <f>LOOKUP(B167,'Startovní listina'!$B$3:$B$302,'Startovní listina'!$O$3:$O$302)</f>
        <v>N</v>
      </c>
      <c r="X167" s="98" t="str">
        <f>LOOKUP(B167,'Startovní listina'!$B$3:$B$302,'Startovní listina'!$T$3:$T$302)</f>
        <v>N</v>
      </c>
      <c r="Y167" s="98" t="str">
        <f>LOOKUP(B167,'Startovní listina'!$B$3:$B$302,'Startovní listina'!$U$3:$U$302)</f>
        <v>N</v>
      </c>
      <c r="Z167" t="s">
        <v>158</v>
      </c>
      <c r="AA167">
        <f>MAX(G$4:G166)+1</f>
        <v>90</v>
      </c>
      <c r="AB167">
        <f>MAX(H$4:H166)+1</f>
        <v>38</v>
      </c>
      <c r="AC167">
        <f>MAX(I$4:I166)+1</f>
        <v>20</v>
      </c>
      <c r="AD167">
        <f>MAX(J$4:J166)+1</f>
        <v>5</v>
      </c>
      <c r="AE167">
        <f>MAX(K$4:K166)+1</f>
        <v>3</v>
      </c>
      <c r="AF167">
        <f>MAX(L$4:L166)+1</f>
        <v>8</v>
      </c>
      <c r="AG167">
        <f>MAX(M$4:M166)+1</f>
        <v>5</v>
      </c>
      <c r="AH167">
        <f>MAX(N$4:N166)+1</f>
        <v>2</v>
      </c>
      <c r="AI167">
        <f>MAX(O$4:O166)+1</f>
        <v>24</v>
      </c>
      <c r="AJ167">
        <f>MAX(P$4:P166)+1</f>
        <v>3</v>
      </c>
      <c r="AK167">
        <f>MAX(Q$4:Q166)+1</f>
        <v>8</v>
      </c>
      <c r="AL167" t="e">
        <f>MAX(#REF!)+1</f>
        <v>#REF!</v>
      </c>
      <c r="AN167" s="105">
        <f>LOOKUP(U167,TR!$A$4:$A$11,TR!$B$4:$B$11)</f>
        <v>0.02342592592592593</v>
      </c>
      <c r="AP167" s="154"/>
    </row>
    <row r="168" spans="1:42" ht="12.75">
      <c r="A168" s="227" t="s">
        <v>222</v>
      </c>
      <c r="B168" s="126">
        <v>161</v>
      </c>
      <c r="C168" s="123" t="str">
        <f>LOOKUP(B168,'Startovní listina'!$B$3:$B$302,'Startovní listina'!$C$3:$C$302)</f>
        <v>Miřejovký Tomáš</v>
      </c>
      <c r="D168" s="123" t="str">
        <f>LOOKUP(B168,'Startovní listina'!$B$3:$B$302,'Startovní listina'!$D$3:$D$302)</f>
        <v>SK Spartak Praha 4</v>
      </c>
      <c r="E168" s="124">
        <f>LOOKUP(B168,'Startovní listina'!$B$3:$B$302,'Startovní listina'!$E$3:$E$302)</f>
        <v>1961</v>
      </c>
      <c r="F168" s="128">
        <v>0.032129629629629626</v>
      </c>
      <c r="G168" s="132" t="str">
        <f t="shared" si="30"/>
        <v> </v>
      </c>
      <c r="H168" s="132">
        <f t="shared" si="31"/>
        <v>38</v>
      </c>
      <c r="I168" s="132" t="str">
        <f t="shared" si="32"/>
        <v> </v>
      </c>
      <c r="J168" s="132" t="str">
        <f t="shared" si="33"/>
        <v> </v>
      </c>
      <c r="K168" s="132" t="str">
        <f t="shared" si="34"/>
        <v> </v>
      </c>
      <c r="L168" s="132" t="str">
        <f t="shared" si="35"/>
        <v> </v>
      </c>
      <c r="M168" s="132" t="str">
        <f t="shared" si="36"/>
        <v> </v>
      </c>
      <c r="N168" s="132" t="str">
        <f t="shared" si="37"/>
        <v> </v>
      </c>
      <c r="O168" s="132" t="str">
        <f t="shared" si="38"/>
        <v> </v>
      </c>
      <c r="P168" s="132" t="str">
        <f t="shared" si="39"/>
        <v> </v>
      </c>
      <c r="Q168" s="132" t="str">
        <f t="shared" si="40"/>
        <v> </v>
      </c>
      <c r="R168" s="220" t="str">
        <f t="shared" si="41"/>
        <v> </v>
      </c>
      <c r="S168" s="223">
        <f t="shared" si="44"/>
        <v>66.82276657060521</v>
      </c>
      <c r="T168" s="104" t="s">
        <v>158</v>
      </c>
      <c r="U168" s="98" t="str">
        <f>LOOKUP(B168,'Startovní listina'!$B$3:$B$302,'Startovní listina'!$F$3:$F$302)</f>
        <v>B</v>
      </c>
      <c r="V168" s="98" t="str">
        <f>LOOKUP(B168,'Startovní listina'!$B$3:$B$302,'Startovní listina'!$N$3:$N$302)</f>
        <v>N</v>
      </c>
      <c r="W168" s="98" t="str">
        <f>LOOKUP(B168,'Startovní listina'!$B$3:$B$302,'Startovní listina'!$O$3:$O$302)</f>
        <v>N</v>
      </c>
      <c r="X168" s="98" t="str">
        <f>LOOKUP(B168,'Startovní listina'!$B$3:$B$302,'Startovní listina'!$T$3:$T$302)</f>
        <v>N</v>
      </c>
      <c r="Y168" s="98" t="str">
        <f>LOOKUP(B168,'Startovní listina'!$B$3:$B$302,'Startovní listina'!$U$3:$U$302)</f>
        <v>N</v>
      </c>
      <c r="Z168" t="s">
        <v>158</v>
      </c>
      <c r="AA168">
        <f>MAX(G$4:G167)+1</f>
        <v>90</v>
      </c>
      <c r="AB168">
        <f>MAX(H$4:H167)+1</f>
        <v>38</v>
      </c>
      <c r="AC168">
        <f>MAX(I$4:I167)+1</f>
        <v>21</v>
      </c>
      <c r="AD168">
        <f>MAX(J$4:J167)+1</f>
        <v>5</v>
      </c>
      <c r="AE168">
        <f>MAX(K$4:K167)+1</f>
        <v>3</v>
      </c>
      <c r="AF168">
        <f>MAX(L$4:L167)+1</f>
        <v>8</v>
      </c>
      <c r="AG168">
        <f>MAX(M$4:M167)+1</f>
        <v>5</v>
      </c>
      <c r="AH168">
        <f>MAX(N$4:N167)+1</f>
        <v>2</v>
      </c>
      <c r="AI168">
        <f>MAX(O$4:O167)+1</f>
        <v>24</v>
      </c>
      <c r="AJ168">
        <f>MAX(P$4:P167)+1</f>
        <v>3</v>
      </c>
      <c r="AK168">
        <f>MAX(Q$4:Q167)+1</f>
        <v>8</v>
      </c>
      <c r="AL168" t="e">
        <f>MAX(#REF!)+1</f>
        <v>#REF!</v>
      </c>
      <c r="AN168" s="105">
        <f>LOOKUP(U168,TR!$A$4:$A$11,TR!$B$4:$B$11)</f>
        <v>0.021863425925925925</v>
      </c>
      <c r="AP168" s="154"/>
    </row>
    <row r="169" spans="1:42" ht="12.75">
      <c r="A169" s="227" t="s">
        <v>223</v>
      </c>
      <c r="B169" s="126">
        <v>217</v>
      </c>
      <c r="C169" s="123" t="str">
        <f>LOOKUP(B169,'Startovní listina'!$B$3:$B$302,'Startovní listina'!$C$3:$C$302)</f>
        <v>Krejsa Václav</v>
      </c>
      <c r="D169" s="123" t="str">
        <f>LOOKUP(B169,'Startovní listina'!$B$3:$B$302,'Startovní listina'!$D$3:$D$302)</f>
        <v>Liga 100 Praha</v>
      </c>
      <c r="E169" s="124">
        <f>LOOKUP(B169,'Startovní listina'!$B$3:$B$302,'Startovní listina'!$E$3:$E$302)</f>
        <v>1952</v>
      </c>
      <c r="F169" s="128">
        <v>0.032233796296296295</v>
      </c>
      <c r="G169" s="132" t="str">
        <f t="shared" si="30"/>
        <v> </v>
      </c>
      <c r="H169" s="132" t="str">
        <f t="shared" si="31"/>
        <v> </v>
      </c>
      <c r="I169" s="132">
        <f t="shared" si="32"/>
        <v>21</v>
      </c>
      <c r="J169" s="132" t="str">
        <f t="shared" si="33"/>
        <v> </v>
      </c>
      <c r="K169" s="132" t="str">
        <f t="shared" si="34"/>
        <v> </v>
      </c>
      <c r="L169" s="132" t="str">
        <f t="shared" si="35"/>
        <v> </v>
      </c>
      <c r="M169" s="132" t="str">
        <f t="shared" si="36"/>
        <v> </v>
      </c>
      <c r="N169" s="132" t="str">
        <f t="shared" si="37"/>
        <v> </v>
      </c>
      <c r="O169" s="132" t="str">
        <f t="shared" si="38"/>
        <v> </v>
      </c>
      <c r="P169" s="132" t="str">
        <f t="shared" si="39"/>
        <v> </v>
      </c>
      <c r="Q169" s="132" t="str">
        <f t="shared" si="40"/>
        <v> </v>
      </c>
      <c r="R169" s="220" t="str">
        <f t="shared" si="41"/>
        <v> </v>
      </c>
      <c r="S169" s="223">
        <f t="shared" si="44"/>
        <v>66.6068222621185</v>
      </c>
      <c r="T169" s="104" t="s">
        <v>158</v>
      </c>
      <c r="U169" s="98" t="str">
        <f>LOOKUP(B169,'Startovní listina'!$B$3:$B$302,'Startovní listina'!$F$3:$F$302)</f>
        <v>C</v>
      </c>
      <c r="V169" s="98" t="str">
        <f>LOOKUP(B169,'Startovní listina'!$B$3:$B$302,'Startovní listina'!$N$3:$N$302)</f>
        <v>N</v>
      </c>
      <c r="W169" s="98" t="str">
        <f>LOOKUP(B169,'Startovní listina'!$B$3:$B$302,'Startovní listina'!$O$3:$O$302)</f>
        <v>N</v>
      </c>
      <c r="X169" s="98" t="str">
        <f>LOOKUP(B169,'Startovní listina'!$B$3:$B$302,'Startovní listina'!$T$3:$T$302)</f>
        <v>N</v>
      </c>
      <c r="Y169" s="98" t="str">
        <f>LOOKUP(B169,'Startovní listina'!$B$3:$B$302,'Startovní listina'!$U$3:$U$302)</f>
        <v>N</v>
      </c>
      <c r="Z169" t="s">
        <v>158</v>
      </c>
      <c r="AA169">
        <f>MAX(G$4:G168)+1</f>
        <v>90</v>
      </c>
      <c r="AB169">
        <f>MAX(H$4:H168)+1</f>
        <v>39</v>
      </c>
      <c r="AC169">
        <f>MAX(I$4:I168)+1</f>
        <v>21</v>
      </c>
      <c r="AD169">
        <f>MAX(J$4:J168)+1</f>
        <v>5</v>
      </c>
      <c r="AE169">
        <f>MAX(K$4:K168)+1</f>
        <v>3</v>
      </c>
      <c r="AF169">
        <f>MAX(L$4:L168)+1</f>
        <v>8</v>
      </c>
      <c r="AG169">
        <f>MAX(M$4:M168)+1</f>
        <v>5</v>
      </c>
      <c r="AH169">
        <f>MAX(N$4:N168)+1</f>
        <v>2</v>
      </c>
      <c r="AI169">
        <f>MAX(O$4:O168)+1</f>
        <v>24</v>
      </c>
      <c r="AJ169">
        <f>MAX(P$4:P168)+1</f>
        <v>3</v>
      </c>
      <c r="AK169">
        <f>MAX(Q$4:Q168)+1</f>
        <v>8</v>
      </c>
      <c r="AL169" t="e">
        <f>MAX(#REF!)+1</f>
        <v>#REF!</v>
      </c>
      <c r="AN169" s="105">
        <f>LOOKUP(U169,TR!$A$4:$A$11,TR!$B$4:$B$11)</f>
        <v>0.02342592592592593</v>
      </c>
      <c r="AP169" s="154"/>
    </row>
    <row r="170" spans="1:42" ht="12.75">
      <c r="A170" s="227" t="s">
        <v>224</v>
      </c>
      <c r="B170" s="126">
        <v>21</v>
      </c>
      <c r="C170" s="123" t="str">
        <f>LOOKUP(B170,'Startovní listina'!$B$3:$B$302,'Startovní listina'!$C$3:$C$302)</f>
        <v>Slavík Pavel</v>
      </c>
      <c r="D170" s="123" t="str">
        <f>LOOKUP(B170,'Startovní listina'!$B$3:$B$302,'Startovní listina'!$D$3:$D$302)</f>
        <v>Reprezentace OB ČR</v>
      </c>
      <c r="E170" s="124">
        <f>LOOKUP(B170,'Startovní listina'!$B$3:$B$302,'Startovní listina'!$E$3:$E$302)</f>
        <v>1973</v>
      </c>
      <c r="F170" s="128">
        <v>0.03225694444444444</v>
      </c>
      <c r="G170" s="132">
        <f t="shared" si="30"/>
        <v>90</v>
      </c>
      <c r="H170" s="132" t="str">
        <f t="shared" si="31"/>
        <v> </v>
      </c>
      <c r="I170" s="132" t="str">
        <f t="shared" si="32"/>
        <v> </v>
      </c>
      <c r="J170" s="132" t="str">
        <f t="shared" si="33"/>
        <v> </v>
      </c>
      <c r="K170" s="132" t="str">
        <f t="shared" si="34"/>
        <v> </v>
      </c>
      <c r="L170" s="132" t="str">
        <f t="shared" si="35"/>
        <v> </v>
      </c>
      <c r="M170" s="132" t="str">
        <f t="shared" si="36"/>
        <v> </v>
      </c>
      <c r="N170" s="132" t="str">
        <f t="shared" si="37"/>
        <v> </v>
      </c>
      <c r="O170" s="132" t="str">
        <f t="shared" si="38"/>
        <v> </v>
      </c>
      <c r="P170" s="132" t="str">
        <f t="shared" si="39"/>
        <v> </v>
      </c>
      <c r="Q170" s="132" t="str">
        <f t="shared" si="40"/>
        <v> </v>
      </c>
      <c r="R170" s="220" t="str">
        <f t="shared" si="41"/>
        <v> </v>
      </c>
      <c r="S170" s="223">
        <f t="shared" si="44"/>
        <v>66.55902404018659</v>
      </c>
      <c r="T170" s="104" t="s">
        <v>158</v>
      </c>
      <c r="U170" s="98" t="str">
        <f>LOOKUP(B170,'Startovní listina'!$B$3:$B$302,'Startovní listina'!$F$3:$F$302)</f>
        <v>A</v>
      </c>
      <c r="V170" s="98" t="str">
        <f>LOOKUP(B170,'Startovní listina'!$B$3:$B$302,'Startovní listina'!$N$3:$N$302)</f>
        <v>N</v>
      </c>
      <c r="W170" s="98" t="str">
        <f>LOOKUP(B170,'Startovní listina'!$B$3:$B$302,'Startovní listina'!$O$3:$O$302)</f>
        <v>N</v>
      </c>
      <c r="X170" s="98" t="str">
        <f>LOOKUP(B170,'Startovní listina'!$B$3:$B$302,'Startovní listina'!$T$3:$T$302)</f>
        <v>N</v>
      </c>
      <c r="Y170" s="98" t="str">
        <f>LOOKUP(B170,'Startovní listina'!$B$3:$B$302,'Startovní listina'!$U$3:$U$302)</f>
        <v>N</v>
      </c>
      <c r="Z170" t="s">
        <v>158</v>
      </c>
      <c r="AA170">
        <f>MAX(G$4:G169)+1</f>
        <v>90</v>
      </c>
      <c r="AB170">
        <f>MAX(H$4:H169)+1</f>
        <v>39</v>
      </c>
      <c r="AC170">
        <f>MAX(I$4:I169)+1</f>
        <v>22</v>
      </c>
      <c r="AD170">
        <f>MAX(J$4:J169)+1</f>
        <v>5</v>
      </c>
      <c r="AE170">
        <f>MAX(K$4:K169)+1</f>
        <v>3</v>
      </c>
      <c r="AF170">
        <f>MAX(L$4:L169)+1</f>
        <v>8</v>
      </c>
      <c r="AG170">
        <f>MAX(M$4:M169)+1</f>
        <v>5</v>
      </c>
      <c r="AH170">
        <f>MAX(N$4:N169)+1</f>
        <v>2</v>
      </c>
      <c r="AI170">
        <f>MAX(O$4:O169)+1</f>
        <v>24</v>
      </c>
      <c r="AJ170">
        <f>MAX(P$4:P169)+1</f>
        <v>3</v>
      </c>
      <c r="AK170">
        <f>MAX(Q$4:Q169)+1</f>
        <v>8</v>
      </c>
      <c r="AL170" t="e">
        <f>MAX(#REF!)+1</f>
        <v>#REF!</v>
      </c>
      <c r="AN170" s="105">
        <f>LOOKUP(U170,TR!$A$4:$A$11,TR!$B$4:$B$11)</f>
        <v>0.020439814814814817</v>
      </c>
      <c r="AP170" s="154"/>
    </row>
    <row r="171" spans="1:42" ht="12.75">
      <c r="A171" s="227" t="s">
        <v>225</v>
      </c>
      <c r="B171" s="126">
        <v>195</v>
      </c>
      <c r="C171" s="123" t="str">
        <f>LOOKUP(B171,'Startovní listina'!$B$3:$B$302,'Startovní listina'!$C$3:$C$302)</f>
        <v>Holas Jaromír</v>
      </c>
      <c r="D171" s="123" t="str">
        <f>LOOKUP(B171,'Startovní listina'!$B$3:$B$302,'Startovní listina'!$D$3:$D$302)</f>
        <v>Tragéd Team</v>
      </c>
      <c r="E171" s="124">
        <f>LOOKUP(B171,'Startovní listina'!$B$3:$B$302,'Startovní listina'!$E$3:$E$302)</f>
        <v>1952</v>
      </c>
      <c r="F171" s="128">
        <v>0.03230324074074074</v>
      </c>
      <c r="G171" s="132" t="str">
        <f t="shared" si="30"/>
        <v> </v>
      </c>
      <c r="H171" s="132" t="str">
        <f t="shared" si="31"/>
        <v> </v>
      </c>
      <c r="I171" s="132">
        <f t="shared" si="32"/>
        <v>22</v>
      </c>
      <c r="J171" s="132" t="str">
        <f t="shared" si="33"/>
        <v> </v>
      </c>
      <c r="K171" s="132" t="str">
        <f t="shared" si="34"/>
        <v> </v>
      </c>
      <c r="L171" s="132" t="str">
        <f t="shared" si="35"/>
        <v> </v>
      </c>
      <c r="M171" s="132" t="str">
        <f t="shared" si="36"/>
        <v> </v>
      </c>
      <c r="N171" s="132" t="str">
        <f t="shared" si="37"/>
        <v> </v>
      </c>
      <c r="O171" s="132" t="str">
        <f t="shared" si="38"/>
        <v> </v>
      </c>
      <c r="P171" s="132" t="str">
        <f t="shared" si="39"/>
        <v> </v>
      </c>
      <c r="Q171" s="132" t="str">
        <f t="shared" si="40"/>
        <v> </v>
      </c>
      <c r="R171" s="220" t="str">
        <f t="shared" si="41"/>
        <v> </v>
      </c>
      <c r="S171" s="223">
        <f t="shared" si="44"/>
        <v>66.46363310641348</v>
      </c>
      <c r="T171" s="104" t="s">
        <v>158</v>
      </c>
      <c r="U171" s="98" t="str">
        <f>LOOKUP(B171,'Startovní listina'!$B$3:$B$302,'Startovní listina'!$F$3:$F$302)</f>
        <v>C</v>
      </c>
      <c r="V171" s="98" t="str">
        <f>LOOKUP(B171,'Startovní listina'!$B$3:$B$302,'Startovní listina'!$N$3:$N$302)</f>
        <v>N</v>
      </c>
      <c r="W171" s="98" t="str">
        <f>LOOKUP(B171,'Startovní listina'!$B$3:$B$302,'Startovní listina'!$O$3:$O$302)</f>
        <v>N</v>
      </c>
      <c r="X171" s="98" t="str">
        <f>LOOKUP(B171,'Startovní listina'!$B$3:$B$302,'Startovní listina'!$T$3:$T$302)</f>
        <v>N</v>
      </c>
      <c r="Y171" s="98" t="str">
        <f>LOOKUP(B171,'Startovní listina'!$B$3:$B$302,'Startovní listina'!$U$3:$U$302)</f>
        <v>N</v>
      </c>
      <c r="Z171" t="s">
        <v>158</v>
      </c>
      <c r="AA171">
        <f>MAX(G$4:G170)+1</f>
        <v>91</v>
      </c>
      <c r="AB171">
        <f>MAX(H$4:H170)+1</f>
        <v>39</v>
      </c>
      <c r="AC171">
        <f>MAX(I$4:I170)+1</f>
        <v>22</v>
      </c>
      <c r="AD171">
        <f>MAX(J$4:J170)+1</f>
        <v>5</v>
      </c>
      <c r="AE171">
        <f>MAX(K$4:K170)+1</f>
        <v>3</v>
      </c>
      <c r="AF171">
        <f>MAX(L$4:L170)+1</f>
        <v>8</v>
      </c>
      <c r="AG171">
        <f>MAX(M$4:M170)+1</f>
        <v>5</v>
      </c>
      <c r="AH171">
        <f>MAX(N$4:N170)+1</f>
        <v>2</v>
      </c>
      <c r="AI171">
        <f>MAX(O$4:O170)+1</f>
        <v>24</v>
      </c>
      <c r="AJ171">
        <f>MAX(P$4:P170)+1</f>
        <v>3</v>
      </c>
      <c r="AK171">
        <f>MAX(Q$4:Q170)+1</f>
        <v>8</v>
      </c>
      <c r="AL171" t="e">
        <f>MAX(#REF!)+1</f>
        <v>#REF!</v>
      </c>
      <c r="AN171" s="105">
        <f>LOOKUP(U171,TR!$A$4:$A$11,TR!$B$4:$B$11)</f>
        <v>0.02342592592592593</v>
      </c>
      <c r="AP171" s="154"/>
    </row>
    <row r="172" spans="1:42" ht="12.75">
      <c r="A172" s="227" t="s">
        <v>226</v>
      </c>
      <c r="B172" s="126">
        <v>42</v>
      </c>
      <c r="C172" s="123" t="str">
        <f>LOOKUP(B172,'Startovní listina'!$B$3:$B$302,'Startovní listina'!$C$3:$C$302)</f>
        <v>Černý Jiří</v>
      </c>
      <c r="D172" s="123" t="str">
        <f>LOOKUP(B172,'Startovní listina'!$B$3:$B$302,'Startovní listina'!$D$3:$D$302)</f>
        <v>Praha 5</v>
      </c>
      <c r="E172" s="124">
        <f>LOOKUP(B172,'Startovní listina'!$B$3:$B$302,'Startovní listina'!$E$3:$E$302)</f>
        <v>1981</v>
      </c>
      <c r="F172" s="128">
        <v>0.032372685185185185</v>
      </c>
      <c r="G172" s="132">
        <f t="shared" si="30"/>
        <v>91</v>
      </c>
      <c r="H172" s="132" t="str">
        <f t="shared" si="31"/>
        <v> </v>
      </c>
      <c r="I172" s="132" t="str">
        <f t="shared" si="32"/>
        <v> </v>
      </c>
      <c r="J172" s="132" t="str">
        <f t="shared" si="33"/>
        <v> </v>
      </c>
      <c r="K172" s="132" t="str">
        <f t="shared" si="34"/>
        <v> </v>
      </c>
      <c r="L172" s="132" t="str">
        <f t="shared" si="35"/>
        <v> </v>
      </c>
      <c r="M172" s="132" t="str">
        <f t="shared" si="36"/>
        <v> </v>
      </c>
      <c r="N172" s="132" t="str">
        <f t="shared" si="37"/>
        <v> </v>
      </c>
      <c r="O172" s="132" t="str">
        <f t="shared" si="38"/>
        <v> </v>
      </c>
      <c r="P172" s="132" t="str">
        <f t="shared" si="39"/>
        <v> </v>
      </c>
      <c r="Q172" s="132" t="str">
        <f t="shared" si="40"/>
        <v> </v>
      </c>
      <c r="R172" s="220" t="str">
        <f t="shared" si="41"/>
        <v> </v>
      </c>
      <c r="S172" s="223">
        <f t="shared" si="44"/>
        <v>66.32105827672507</v>
      </c>
      <c r="T172" s="104" t="s">
        <v>158</v>
      </c>
      <c r="U172" s="98" t="str">
        <f>LOOKUP(B172,'Startovní listina'!$B$3:$B$302,'Startovní listina'!$F$3:$F$302)</f>
        <v>A</v>
      </c>
      <c r="V172" s="98" t="str">
        <f>LOOKUP(B172,'Startovní listina'!$B$3:$B$302,'Startovní listina'!$N$3:$N$302)</f>
        <v>N</v>
      </c>
      <c r="W172" s="98" t="str">
        <f>LOOKUP(B172,'Startovní listina'!$B$3:$B$302,'Startovní listina'!$O$3:$O$302)</f>
        <v>N</v>
      </c>
      <c r="X172" s="98" t="str">
        <f>LOOKUP(B172,'Startovní listina'!$B$3:$B$302,'Startovní listina'!$T$3:$T$302)</f>
        <v>N</v>
      </c>
      <c r="Y172" s="98" t="str">
        <f>LOOKUP(B172,'Startovní listina'!$B$3:$B$302,'Startovní listina'!$U$3:$U$302)</f>
        <v>N</v>
      </c>
      <c r="Z172" t="s">
        <v>158</v>
      </c>
      <c r="AA172">
        <f>MAX(G$4:G171)+1</f>
        <v>91</v>
      </c>
      <c r="AB172">
        <f>MAX(H$4:H171)+1</f>
        <v>39</v>
      </c>
      <c r="AC172">
        <f>MAX(I$4:I171)+1</f>
        <v>23</v>
      </c>
      <c r="AD172">
        <f>MAX(J$4:J171)+1</f>
        <v>5</v>
      </c>
      <c r="AE172">
        <f>MAX(K$4:K171)+1</f>
        <v>3</v>
      </c>
      <c r="AF172">
        <f>MAX(L$4:L171)+1</f>
        <v>8</v>
      </c>
      <c r="AG172">
        <f>MAX(M$4:M171)+1</f>
        <v>5</v>
      </c>
      <c r="AH172">
        <f>MAX(N$4:N171)+1</f>
        <v>2</v>
      </c>
      <c r="AI172">
        <f>MAX(O$4:O171)+1</f>
        <v>24</v>
      </c>
      <c r="AJ172">
        <f>MAX(P$4:P171)+1</f>
        <v>3</v>
      </c>
      <c r="AK172">
        <f>MAX(Q$4:Q171)+1</f>
        <v>8</v>
      </c>
      <c r="AL172" t="e">
        <f>MAX(#REF!)+1</f>
        <v>#REF!</v>
      </c>
      <c r="AN172" s="105">
        <f>LOOKUP(U172,TR!$A$4:$A$11,TR!$B$4:$B$11)</f>
        <v>0.020439814814814817</v>
      </c>
      <c r="AP172" s="154"/>
    </row>
    <row r="173" spans="1:42" ht="12.75">
      <c r="A173" s="227" t="s">
        <v>227</v>
      </c>
      <c r="B173" s="126">
        <v>200</v>
      </c>
      <c r="C173" s="123" t="str">
        <f>LOOKUP(B173,'Startovní listina'!$B$3:$B$302,'Startovní listina'!$C$3:$C$302)</f>
        <v>Cipl František</v>
      </c>
      <c r="D173" s="123" t="str">
        <f>LOOKUP(B173,'Startovní listina'!$B$3:$B$302,'Startovní listina'!$D$3:$D$302)</f>
        <v>BC Benešov</v>
      </c>
      <c r="E173" s="124">
        <f>LOOKUP(B173,'Startovní listina'!$B$3:$B$302,'Startovní listina'!$E$3:$E$302)</f>
        <v>1951</v>
      </c>
      <c r="F173" s="128">
        <v>0.03241898148148148</v>
      </c>
      <c r="G173" s="132" t="str">
        <f t="shared" si="30"/>
        <v> </v>
      </c>
      <c r="H173" s="132" t="str">
        <f t="shared" si="31"/>
        <v> </v>
      </c>
      <c r="I173" s="132">
        <f t="shared" si="32"/>
        <v>23</v>
      </c>
      <c r="J173" s="132" t="str">
        <f t="shared" si="33"/>
        <v> </v>
      </c>
      <c r="K173" s="132" t="str">
        <f t="shared" si="34"/>
        <v> </v>
      </c>
      <c r="L173" s="132" t="str">
        <f t="shared" si="35"/>
        <v> </v>
      </c>
      <c r="M173" s="132" t="str">
        <f t="shared" si="36"/>
        <v> </v>
      </c>
      <c r="N173" s="132" t="str">
        <f t="shared" si="37"/>
        <v> </v>
      </c>
      <c r="O173" s="132" t="str">
        <f t="shared" si="38"/>
        <v> </v>
      </c>
      <c r="P173" s="132" t="str">
        <f t="shared" si="39"/>
        <v> </v>
      </c>
      <c r="Q173" s="132" t="str">
        <f t="shared" si="40"/>
        <v> </v>
      </c>
      <c r="R173" s="220" t="str">
        <f t="shared" si="41"/>
        <v> </v>
      </c>
      <c r="S173" s="223">
        <f t="shared" si="44"/>
        <v>66.22634773295253</v>
      </c>
      <c r="T173" s="104" t="s">
        <v>158</v>
      </c>
      <c r="U173" s="98" t="str">
        <f>LOOKUP(B173,'Startovní listina'!$B$3:$B$302,'Startovní listina'!$F$3:$F$302)</f>
        <v>C</v>
      </c>
      <c r="V173" s="98" t="str">
        <f>LOOKUP(B173,'Startovní listina'!$B$3:$B$302,'Startovní listina'!$N$3:$N$302)</f>
        <v>N</v>
      </c>
      <c r="W173" s="98" t="str">
        <f>LOOKUP(B173,'Startovní listina'!$B$3:$B$302,'Startovní listina'!$O$3:$O$302)</f>
        <v>N</v>
      </c>
      <c r="X173" s="98" t="str">
        <f>LOOKUP(B173,'Startovní listina'!$B$3:$B$302,'Startovní listina'!$T$3:$T$302)</f>
        <v>N</v>
      </c>
      <c r="Y173" s="98" t="str">
        <f>LOOKUP(B173,'Startovní listina'!$B$3:$B$302,'Startovní listina'!$U$3:$U$302)</f>
        <v>N</v>
      </c>
      <c r="Z173" t="s">
        <v>158</v>
      </c>
      <c r="AA173">
        <f>MAX(G$4:G172)+1</f>
        <v>92</v>
      </c>
      <c r="AB173">
        <f>MAX(H$4:H172)+1</f>
        <v>39</v>
      </c>
      <c r="AC173">
        <f>MAX(I$4:I172)+1</f>
        <v>23</v>
      </c>
      <c r="AD173">
        <f>MAX(J$4:J172)+1</f>
        <v>5</v>
      </c>
      <c r="AE173">
        <f>MAX(K$4:K172)+1</f>
        <v>3</v>
      </c>
      <c r="AF173">
        <f>MAX(L$4:L172)+1</f>
        <v>8</v>
      </c>
      <c r="AG173">
        <f>MAX(M$4:M172)+1</f>
        <v>5</v>
      </c>
      <c r="AH173">
        <f>MAX(N$4:N172)+1</f>
        <v>2</v>
      </c>
      <c r="AI173">
        <f>MAX(O$4:O172)+1</f>
        <v>24</v>
      </c>
      <c r="AJ173">
        <f>MAX(P$4:P172)+1</f>
        <v>3</v>
      </c>
      <c r="AK173">
        <f>MAX(Q$4:Q172)+1</f>
        <v>8</v>
      </c>
      <c r="AL173" t="e">
        <f>MAX(#REF!)+1</f>
        <v>#REF!</v>
      </c>
      <c r="AN173" s="105">
        <f>LOOKUP(U173,TR!$A$4:$A$11,TR!$B$4:$B$11)</f>
        <v>0.02342592592592593</v>
      </c>
      <c r="AP173" s="154"/>
    </row>
    <row r="174" spans="1:42" ht="12.75">
      <c r="A174" s="227" t="s">
        <v>228</v>
      </c>
      <c r="B174" s="126">
        <v>83</v>
      </c>
      <c r="C174" s="123" t="str">
        <f>LOOKUP(B174,'Startovní listina'!$B$3:$B$302,'Startovní listina'!$C$3:$C$302)</f>
        <v>Kučera Martin</v>
      </c>
      <c r="D174" s="123" t="str">
        <f>LOOKUP(B174,'Startovní listina'!$B$3:$B$302,'Startovní listina'!$D$3:$D$302)</f>
        <v>Kolín</v>
      </c>
      <c r="E174" s="124">
        <f>LOOKUP(B174,'Startovní listina'!$B$3:$B$302,'Startovní listina'!$E$3:$E$302)</f>
        <v>1983</v>
      </c>
      <c r="F174" s="128">
        <v>0.0325</v>
      </c>
      <c r="G174" s="132">
        <f t="shared" si="30"/>
        <v>92</v>
      </c>
      <c r="H174" s="132" t="str">
        <f t="shared" si="31"/>
        <v> </v>
      </c>
      <c r="I174" s="132" t="str">
        <f t="shared" si="32"/>
        <v> </v>
      </c>
      <c r="J174" s="132" t="str">
        <f t="shared" si="33"/>
        <v> </v>
      </c>
      <c r="K174" s="132" t="str">
        <f t="shared" si="34"/>
        <v> </v>
      </c>
      <c r="L174" s="132" t="str">
        <f t="shared" si="35"/>
        <v> </v>
      </c>
      <c r="M174" s="132" t="str">
        <f t="shared" si="36"/>
        <v> </v>
      </c>
      <c r="N174" s="132" t="str">
        <f t="shared" si="37"/>
        <v> </v>
      </c>
      <c r="O174" s="132">
        <f t="shared" si="38"/>
        <v>24</v>
      </c>
      <c r="P174" s="132" t="str">
        <f t="shared" si="39"/>
        <v> </v>
      </c>
      <c r="Q174" s="132" t="str">
        <f t="shared" si="40"/>
        <v> </v>
      </c>
      <c r="R174" s="220" t="str">
        <f t="shared" si="41"/>
        <v> </v>
      </c>
      <c r="S174" s="223">
        <f t="shared" si="44"/>
        <v>66.06125356125357</v>
      </c>
      <c r="T174" s="104" t="s">
        <v>158</v>
      </c>
      <c r="U174" s="98" t="str">
        <f>LOOKUP(B174,'Startovní listina'!$B$3:$B$302,'Startovní listina'!$F$3:$F$302)</f>
        <v>A</v>
      </c>
      <c r="V174" s="98" t="str">
        <f>LOOKUP(B174,'Startovní listina'!$B$3:$B$302,'Startovní listina'!$N$3:$N$302)</f>
        <v>A</v>
      </c>
      <c r="W174" s="98" t="str">
        <f>LOOKUP(B174,'Startovní listina'!$B$3:$B$302,'Startovní listina'!$O$3:$O$302)</f>
        <v>N</v>
      </c>
      <c r="X174" s="98" t="str">
        <f>LOOKUP(B174,'Startovní listina'!$B$3:$B$302,'Startovní listina'!$T$3:$T$302)</f>
        <v>N</v>
      </c>
      <c r="Y174" s="98" t="str">
        <f>LOOKUP(B174,'Startovní listina'!$B$3:$B$302,'Startovní listina'!$U$3:$U$302)</f>
        <v>N</v>
      </c>
      <c r="Z174" t="s">
        <v>158</v>
      </c>
      <c r="AA174">
        <f>MAX(G$4:G173)+1</f>
        <v>92</v>
      </c>
      <c r="AB174">
        <f>MAX(H$4:H173)+1</f>
        <v>39</v>
      </c>
      <c r="AC174">
        <f>MAX(I$4:I173)+1</f>
        <v>24</v>
      </c>
      <c r="AD174">
        <f>MAX(J$4:J173)+1</f>
        <v>5</v>
      </c>
      <c r="AE174">
        <f>MAX(K$4:K173)+1</f>
        <v>3</v>
      </c>
      <c r="AF174">
        <f>MAX(L$4:L173)+1</f>
        <v>8</v>
      </c>
      <c r="AG174">
        <f>MAX(M$4:M173)+1</f>
        <v>5</v>
      </c>
      <c r="AH174">
        <f>MAX(N$4:N173)+1</f>
        <v>2</v>
      </c>
      <c r="AI174">
        <f>MAX(O$4:O173)+1</f>
        <v>24</v>
      </c>
      <c r="AJ174">
        <f>MAX(P$4:P173)+1</f>
        <v>3</v>
      </c>
      <c r="AK174">
        <f>MAX(Q$4:Q173)+1</f>
        <v>8</v>
      </c>
      <c r="AL174" t="e">
        <f>MAX(#REF!)+1</f>
        <v>#REF!</v>
      </c>
      <c r="AN174" s="105">
        <f>LOOKUP(U174,TR!$A$4:$A$11,TR!$B$4:$B$11)</f>
        <v>0.020439814814814817</v>
      </c>
      <c r="AP174" s="154"/>
    </row>
    <row r="175" spans="1:42" ht="12.75">
      <c r="A175" s="227" t="s">
        <v>229</v>
      </c>
      <c r="B175" s="126">
        <v>314</v>
      </c>
      <c r="C175" s="123" t="str">
        <f>LOOKUP(B175,'Startovní listina'!$B$3:$B$302,'Startovní listina'!$C$3:$C$302)</f>
        <v>Dlabač Ladislav</v>
      </c>
      <c r="D175" s="123" t="str">
        <f>LOOKUP(B175,'Startovní listina'!$B$3:$B$302,'Startovní listina'!$D$3:$D$302)</f>
        <v>AVC Praha</v>
      </c>
      <c r="E175" s="124">
        <f>LOOKUP(B175,'Startovní listina'!$B$3:$B$302,'Startovní listina'!$E$3:$E$302)</f>
        <v>1943</v>
      </c>
      <c r="F175" s="128">
        <v>0.03260416666666667</v>
      </c>
      <c r="G175" s="132" t="str">
        <f t="shared" si="30"/>
        <v> </v>
      </c>
      <c r="H175" s="132" t="str">
        <f t="shared" si="31"/>
        <v> </v>
      </c>
      <c r="I175" s="132" t="str">
        <f t="shared" si="32"/>
        <v> </v>
      </c>
      <c r="J175" s="132">
        <f t="shared" si="33"/>
        <v>5</v>
      </c>
      <c r="K175" s="132" t="str">
        <f t="shared" si="34"/>
        <v> </v>
      </c>
      <c r="L175" s="132" t="str">
        <f t="shared" si="35"/>
        <v> </v>
      </c>
      <c r="M175" s="132" t="str">
        <f t="shared" si="36"/>
        <v> </v>
      </c>
      <c r="N175" s="132" t="str">
        <f t="shared" si="37"/>
        <v> </v>
      </c>
      <c r="O175" s="132" t="str">
        <f t="shared" si="38"/>
        <v> </v>
      </c>
      <c r="P175" s="132" t="str">
        <f t="shared" si="39"/>
        <v> </v>
      </c>
      <c r="Q175" s="132" t="str">
        <f t="shared" si="40"/>
        <v> </v>
      </c>
      <c r="R175" s="220" t="str">
        <f t="shared" si="41"/>
        <v> </v>
      </c>
      <c r="S175" s="223">
        <f t="shared" si="44"/>
        <v>65.85019524316648</v>
      </c>
      <c r="T175" s="104" t="s">
        <v>158</v>
      </c>
      <c r="U175" s="98" t="str">
        <f>LOOKUP(B175,'Startovní listina'!$B$3:$B$302,'Startovní listina'!$F$3:$F$302)</f>
        <v>D</v>
      </c>
      <c r="V175" s="98" t="str">
        <f>LOOKUP(B175,'Startovní listina'!$B$3:$B$302,'Startovní listina'!$N$3:$N$302)</f>
        <v>N</v>
      </c>
      <c r="W175" s="98" t="str">
        <f>LOOKUP(B175,'Startovní listina'!$B$3:$B$302,'Startovní listina'!$O$3:$O$302)</f>
        <v>N</v>
      </c>
      <c r="X175" s="98" t="str">
        <f>LOOKUP(B175,'Startovní listina'!$B$3:$B$302,'Startovní listina'!$T$3:$T$302)</f>
        <v>N</v>
      </c>
      <c r="Y175" s="98" t="str">
        <f>LOOKUP(B175,'Startovní listina'!$B$3:$B$302,'Startovní listina'!$U$3:$U$302)</f>
        <v>N</v>
      </c>
      <c r="Z175" t="s">
        <v>158</v>
      </c>
      <c r="AA175">
        <f>MAX(G$4:G174)+1</f>
        <v>93</v>
      </c>
      <c r="AB175">
        <f>MAX(H$4:H174)+1</f>
        <v>39</v>
      </c>
      <c r="AC175">
        <f>MAX(I$4:I174)+1</f>
        <v>24</v>
      </c>
      <c r="AD175">
        <f>MAX(J$4:J174)+1</f>
        <v>5</v>
      </c>
      <c r="AE175">
        <f>MAX(K$4:K174)+1</f>
        <v>3</v>
      </c>
      <c r="AF175">
        <f>MAX(L$4:L174)+1</f>
        <v>8</v>
      </c>
      <c r="AG175">
        <f>MAX(M$4:M174)+1</f>
        <v>5</v>
      </c>
      <c r="AH175">
        <f>MAX(N$4:N174)+1</f>
        <v>2</v>
      </c>
      <c r="AI175">
        <f>MAX(O$4:O174)+1</f>
        <v>25</v>
      </c>
      <c r="AJ175">
        <f>MAX(P$4:P174)+1</f>
        <v>3</v>
      </c>
      <c r="AK175">
        <f>MAX(Q$4:Q174)+1</f>
        <v>8</v>
      </c>
      <c r="AL175" t="e">
        <f>MAX(#REF!)+1</f>
        <v>#REF!</v>
      </c>
      <c r="AN175" s="105">
        <f>LOOKUP(U175,TR!$A$4:$A$11,TR!$B$4:$B$11)</f>
        <v>0.025543981481481483</v>
      </c>
      <c r="AP175" s="154"/>
    </row>
    <row r="176" spans="1:42" ht="12.75">
      <c r="A176" s="227" t="s">
        <v>230</v>
      </c>
      <c r="B176" s="126">
        <v>69</v>
      </c>
      <c r="C176" s="123" t="str">
        <f>LOOKUP(B176,'Startovní listina'!$B$3:$B$302,'Startovní listina'!$C$3:$C$302)</f>
        <v>Foltýn Jaromír</v>
      </c>
      <c r="D176" s="123" t="str">
        <f>LOOKUP(B176,'Startovní listina'!$B$3:$B$302,'Startovní listina'!$D$3:$D$302)</f>
        <v>Šprtec Pečky</v>
      </c>
      <c r="E176" s="124">
        <f>LOOKUP(B176,'Startovní listina'!$B$3:$B$302,'Startovní listina'!$E$3:$E$302)</f>
        <v>1969</v>
      </c>
      <c r="F176" s="128">
        <v>0.032685185185185185</v>
      </c>
      <c r="G176" s="132">
        <f t="shared" si="30"/>
        <v>93</v>
      </c>
      <c r="H176" s="132" t="str">
        <f t="shared" si="31"/>
        <v> </v>
      </c>
      <c r="I176" s="132" t="str">
        <f t="shared" si="32"/>
        <v> </v>
      </c>
      <c r="J176" s="132" t="str">
        <f t="shared" si="33"/>
        <v> </v>
      </c>
      <c r="K176" s="132" t="str">
        <f t="shared" si="34"/>
        <v> </v>
      </c>
      <c r="L176" s="132" t="str">
        <f t="shared" si="35"/>
        <v> </v>
      </c>
      <c r="M176" s="132" t="str">
        <f t="shared" si="36"/>
        <v> </v>
      </c>
      <c r="N176" s="132" t="str">
        <f t="shared" si="37"/>
        <v> </v>
      </c>
      <c r="O176" s="132">
        <f t="shared" si="38"/>
        <v>25</v>
      </c>
      <c r="P176" s="132" t="str">
        <f t="shared" si="39"/>
        <v> </v>
      </c>
      <c r="Q176" s="132">
        <f t="shared" si="40"/>
        <v>8</v>
      </c>
      <c r="R176" s="220" t="str">
        <f t="shared" si="41"/>
        <v> </v>
      </c>
      <c r="S176" s="223">
        <f t="shared" si="44"/>
        <v>65.68696883852692</v>
      </c>
      <c r="T176" s="104" t="s">
        <v>158</v>
      </c>
      <c r="U176" s="98" t="str">
        <f>LOOKUP(B176,'Startovní listina'!$B$3:$B$302,'Startovní listina'!$F$3:$F$302)</f>
        <v>A</v>
      </c>
      <c r="V176" s="98" t="str">
        <f>LOOKUP(B176,'Startovní listina'!$B$3:$B$302,'Startovní listina'!$N$3:$N$302)</f>
        <v>A</v>
      </c>
      <c r="W176" s="98" t="str">
        <f>LOOKUP(B176,'Startovní listina'!$B$3:$B$302,'Startovní listina'!$O$3:$O$302)</f>
        <v>N</v>
      </c>
      <c r="X176" s="98" t="str">
        <f>LOOKUP(B176,'Startovní listina'!$B$3:$B$302,'Startovní listina'!$T$3:$T$302)</f>
        <v>A</v>
      </c>
      <c r="Y176" s="98" t="str">
        <f>LOOKUP(B176,'Startovní listina'!$B$3:$B$302,'Startovní listina'!$U$3:$U$302)</f>
        <v>N</v>
      </c>
      <c r="Z176" t="s">
        <v>158</v>
      </c>
      <c r="AA176">
        <f>MAX(G$4:G175)+1</f>
        <v>93</v>
      </c>
      <c r="AB176">
        <f>MAX(H$4:H175)+1</f>
        <v>39</v>
      </c>
      <c r="AC176">
        <f>MAX(I$4:I175)+1</f>
        <v>24</v>
      </c>
      <c r="AD176">
        <f>MAX(J$4:J175)+1</f>
        <v>6</v>
      </c>
      <c r="AE176">
        <f>MAX(K$4:K175)+1</f>
        <v>3</v>
      </c>
      <c r="AF176">
        <f>MAX(L$4:L175)+1</f>
        <v>8</v>
      </c>
      <c r="AG176">
        <f>MAX(M$4:M175)+1</f>
        <v>5</v>
      </c>
      <c r="AH176">
        <f>MAX(N$4:N175)+1</f>
        <v>2</v>
      </c>
      <c r="AI176">
        <f>MAX(O$4:O175)+1</f>
        <v>25</v>
      </c>
      <c r="AJ176">
        <f>MAX(P$4:P175)+1</f>
        <v>3</v>
      </c>
      <c r="AK176">
        <f>MAX(Q$4:Q175)+1</f>
        <v>8</v>
      </c>
      <c r="AL176" t="e">
        <f>MAX(#REF!)+1</f>
        <v>#REF!</v>
      </c>
      <c r="AN176" s="105">
        <f>LOOKUP(U176,TR!$A$4:$A$11,TR!$B$4:$B$11)</f>
        <v>0.020439814814814817</v>
      </c>
      <c r="AP176" s="154"/>
    </row>
    <row r="177" spans="1:42" ht="12.75">
      <c r="A177" s="227" t="s">
        <v>231</v>
      </c>
      <c r="B177" s="126">
        <v>253</v>
      </c>
      <c r="C177" s="123" t="str">
        <f>LOOKUP(B177,'Startovní listina'!$B$3:$B$302,'Startovní listina'!$C$3:$C$302)</f>
        <v>Plzák Jiří</v>
      </c>
      <c r="D177" s="123" t="str">
        <f>LOOKUP(B177,'Startovní listina'!$B$3:$B$302,'Startovní listina'!$D$3:$D$302)</f>
        <v>SABZO Praha</v>
      </c>
      <c r="E177" s="124">
        <f>LOOKUP(B177,'Startovní listina'!$B$3:$B$302,'Startovní listina'!$E$3:$E$302)</f>
        <v>1946</v>
      </c>
      <c r="F177" s="128">
        <v>0.032719907407407406</v>
      </c>
      <c r="G177" s="132" t="str">
        <f t="shared" si="30"/>
        <v> </v>
      </c>
      <c r="H177" s="132" t="str">
        <f t="shared" si="31"/>
        <v> </v>
      </c>
      <c r="I177" s="132" t="str">
        <f t="shared" si="32"/>
        <v> </v>
      </c>
      <c r="J177" s="132">
        <f t="shared" si="33"/>
        <v>6</v>
      </c>
      <c r="K177" s="132" t="str">
        <f t="shared" si="34"/>
        <v> </v>
      </c>
      <c r="L177" s="132" t="str">
        <f t="shared" si="35"/>
        <v> </v>
      </c>
      <c r="M177" s="132" t="str">
        <f t="shared" si="36"/>
        <v> </v>
      </c>
      <c r="N177" s="132" t="str">
        <f t="shared" si="37"/>
        <v> </v>
      </c>
      <c r="O177" s="132" t="str">
        <f t="shared" si="38"/>
        <v> </v>
      </c>
      <c r="P177" s="132" t="str">
        <f t="shared" si="39"/>
        <v> </v>
      </c>
      <c r="Q177" s="132" t="str">
        <f t="shared" si="40"/>
        <v> </v>
      </c>
      <c r="R177" s="220" t="str">
        <f t="shared" si="41"/>
        <v> </v>
      </c>
      <c r="S177" s="223">
        <f t="shared" si="44"/>
        <v>65.6172621153166</v>
      </c>
      <c r="T177" s="104" t="s">
        <v>158</v>
      </c>
      <c r="U177" s="98" t="str">
        <f>LOOKUP(B177,'Startovní listina'!$B$3:$B$302,'Startovní listina'!$F$3:$F$302)</f>
        <v>D</v>
      </c>
      <c r="V177" s="98" t="str">
        <f>LOOKUP(B177,'Startovní listina'!$B$3:$B$302,'Startovní listina'!$N$3:$N$302)</f>
        <v>N</v>
      </c>
      <c r="W177" s="98" t="str">
        <f>LOOKUP(B177,'Startovní listina'!$B$3:$B$302,'Startovní listina'!$O$3:$O$302)</f>
        <v>N</v>
      </c>
      <c r="X177" s="98" t="str">
        <f>LOOKUP(B177,'Startovní listina'!$B$3:$B$302,'Startovní listina'!$T$3:$T$302)</f>
        <v>N</v>
      </c>
      <c r="Y177" s="98" t="str">
        <f>LOOKUP(B177,'Startovní listina'!$B$3:$B$302,'Startovní listina'!$U$3:$U$302)</f>
        <v>N</v>
      </c>
      <c r="Z177" t="s">
        <v>158</v>
      </c>
      <c r="AA177">
        <f>MAX(G$4:G176)+1</f>
        <v>94</v>
      </c>
      <c r="AB177">
        <f>MAX(H$4:H176)+1</f>
        <v>39</v>
      </c>
      <c r="AC177">
        <f>MAX(I$4:I176)+1</f>
        <v>24</v>
      </c>
      <c r="AD177">
        <f>MAX(J$4:J176)+1</f>
        <v>6</v>
      </c>
      <c r="AE177">
        <f>MAX(K$4:K176)+1</f>
        <v>3</v>
      </c>
      <c r="AF177">
        <f>MAX(L$4:L176)+1</f>
        <v>8</v>
      </c>
      <c r="AG177">
        <f>MAX(M$4:M176)+1</f>
        <v>5</v>
      </c>
      <c r="AH177">
        <f>MAX(N$4:N176)+1</f>
        <v>2</v>
      </c>
      <c r="AI177">
        <f>MAX(O$4:O176)+1</f>
        <v>26</v>
      </c>
      <c r="AJ177">
        <f>MAX(P$4:P176)+1</f>
        <v>3</v>
      </c>
      <c r="AK177">
        <f>MAX(Q$4:Q176)+1</f>
        <v>9</v>
      </c>
      <c r="AL177" t="e">
        <f>MAX(#REF!)+1</f>
        <v>#REF!</v>
      </c>
      <c r="AN177" s="105">
        <f>LOOKUP(U177,TR!$A$4:$A$11,TR!$B$4:$B$11)</f>
        <v>0.025543981481481483</v>
      </c>
      <c r="AP177" s="154"/>
    </row>
    <row r="178" spans="1:40" ht="12.75">
      <c r="A178" s="227" t="s">
        <v>232</v>
      </c>
      <c r="B178" s="126">
        <v>338</v>
      </c>
      <c r="C178" s="123" t="str">
        <f>LOOKUP(B178,'Startovní listina'!$B$3:$B$302,'Startovní listina'!$C$3:$C$302)</f>
        <v>Koucká Martina</v>
      </c>
      <c r="D178" s="123" t="str">
        <f>LOOKUP(B178,'Startovní listina'!$B$3:$B$302,'Startovní listina'!$D$3:$D$302)</f>
        <v>USK Ústí nad Labem</v>
      </c>
      <c r="E178" s="124">
        <f>LOOKUP(B178,'Startovní listina'!$B$3:$B$302,'Startovní listina'!$E$3:$E$302)</f>
        <v>1979</v>
      </c>
      <c r="F178" s="128">
        <v>0.03275462962962963</v>
      </c>
      <c r="G178" s="132" t="str">
        <f t="shared" si="30"/>
        <v> </v>
      </c>
      <c r="H178" s="132" t="str">
        <f t="shared" si="31"/>
        <v> </v>
      </c>
      <c r="I178" s="132" t="str">
        <f t="shared" si="32"/>
        <v> </v>
      </c>
      <c r="J178" s="132" t="str">
        <f t="shared" si="33"/>
        <v> </v>
      </c>
      <c r="K178" s="132" t="str">
        <f t="shared" si="34"/>
        <v> </v>
      </c>
      <c r="L178" s="132">
        <f t="shared" si="35"/>
        <v>8</v>
      </c>
      <c r="M178" s="132" t="str">
        <f t="shared" si="36"/>
        <v> </v>
      </c>
      <c r="N178" s="132" t="str">
        <f t="shared" si="37"/>
        <v> </v>
      </c>
      <c r="O178" s="132" t="str">
        <f t="shared" si="38"/>
        <v> </v>
      </c>
      <c r="P178" s="132" t="str">
        <f t="shared" si="39"/>
        <v> </v>
      </c>
      <c r="Q178" s="132" t="str">
        <f t="shared" si="40"/>
        <v> </v>
      </c>
      <c r="R178" s="220" t="str">
        <f t="shared" si="41"/>
        <v> </v>
      </c>
      <c r="S178" s="223">
        <f>(F$55/F178)*100</f>
        <v>79.89399293286219</v>
      </c>
      <c r="T178" s="104" t="s">
        <v>158</v>
      </c>
      <c r="U178" s="98" t="str">
        <f>LOOKUP(B178,'Startovní listina'!$B$3:$B$302,'Startovní listina'!$F$3:$F$302)</f>
        <v>F</v>
      </c>
      <c r="V178" s="98" t="str">
        <f>LOOKUP(B178,'Startovní listina'!$B$3:$B$302,'Startovní listina'!$N$3:$N$302)</f>
        <v>N</v>
      </c>
      <c r="W178" s="98" t="str">
        <f>LOOKUP(B178,'Startovní listina'!$B$3:$B$302,'Startovní listina'!$O$3:$O$302)</f>
        <v>N</v>
      </c>
      <c r="X178" s="98" t="str">
        <f>LOOKUP(B178,'Startovní listina'!$B$3:$B$302,'Startovní listina'!$T$3:$T$302)</f>
        <v>N</v>
      </c>
      <c r="Y178" s="98" t="str">
        <f>LOOKUP(B178,'Startovní listina'!$B$3:$B$302,'Startovní listina'!$U$3:$U$302)</f>
        <v>N</v>
      </c>
      <c r="Z178" t="s">
        <v>158</v>
      </c>
      <c r="AA178">
        <f>MAX(G$4:G177)+1</f>
        <v>94</v>
      </c>
      <c r="AB178">
        <f>MAX(H$4:H177)+1</f>
        <v>39</v>
      </c>
      <c r="AC178">
        <f>MAX(I$4:I177)+1</f>
        <v>24</v>
      </c>
      <c r="AD178">
        <f>MAX(J$4:J177)+1</f>
        <v>7</v>
      </c>
      <c r="AE178">
        <f>MAX(K$4:K177)+1</f>
        <v>3</v>
      </c>
      <c r="AF178">
        <f>MAX(L$4:L177)+1</f>
        <v>8</v>
      </c>
      <c r="AG178">
        <f>MAX(M$4:M177)+1</f>
        <v>5</v>
      </c>
      <c r="AH178">
        <f>MAX(N$4:N177)+1</f>
        <v>2</v>
      </c>
      <c r="AI178">
        <f>MAX(O$4:O177)+1</f>
        <v>26</v>
      </c>
      <c r="AJ178">
        <f>MAX(P$4:P177)+1</f>
        <v>3</v>
      </c>
      <c r="AK178">
        <f>MAX(Q$4:Q177)+1</f>
        <v>9</v>
      </c>
      <c r="AL178" t="e">
        <f>MAX(#REF!)+1</f>
        <v>#REF!</v>
      </c>
      <c r="AN178" s="105">
        <f>LOOKUP(U178,TR!$A$4:$A$11,TR!$B$4:$B$11)</f>
        <v>0.024189814814814817</v>
      </c>
    </row>
    <row r="179" spans="1:42" ht="12.75">
      <c r="A179" s="227" t="s">
        <v>233</v>
      </c>
      <c r="B179" s="126">
        <v>305</v>
      </c>
      <c r="C179" s="123" t="str">
        <f>LOOKUP(B179,'Startovní listina'!$B$3:$B$302,'Startovní listina'!$C$3:$C$302)</f>
        <v>Brádle Václav</v>
      </c>
      <c r="D179" s="123" t="str">
        <f>LOOKUP(B179,'Startovní listina'!$B$3:$B$302,'Startovní listina'!$D$3:$D$302)</f>
        <v>Sokol Chuchelna</v>
      </c>
      <c r="E179" s="124">
        <f>LOOKUP(B179,'Startovní listina'!$B$3:$B$302,'Startovní listina'!$E$3:$E$302)</f>
        <v>1937</v>
      </c>
      <c r="F179" s="128">
        <v>0.0327662037037037</v>
      </c>
      <c r="G179" s="132" t="str">
        <f t="shared" si="30"/>
        <v> </v>
      </c>
      <c r="H179" s="132" t="str">
        <f t="shared" si="31"/>
        <v> </v>
      </c>
      <c r="I179" s="132" t="str">
        <f t="shared" si="32"/>
        <v> </v>
      </c>
      <c r="J179" s="132" t="str">
        <f t="shared" si="33"/>
        <v> </v>
      </c>
      <c r="K179" s="132">
        <f t="shared" si="34"/>
        <v>3</v>
      </c>
      <c r="L179" s="132" t="str">
        <f t="shared" si="35"/>
        <v> </v>
      </c>
      <c r="M179" s="132" t="str">
        <f t="shared" si="36"/>
        <v> </v>
      </c>
      <c r="N179" s="132" t="str">
        <f t="shared" si="37"/>
        <v> </v>
      </c>
      <c r="O179" s="132" t="str">
        <f t="shared" si="38"/>
        <v> </v>
      </c>
      <c r="P179" s="132" t="str">
        <f t="shared" si="39"/>
        <v> </v>
      </c>
      <c r="Q179" s="132" t="str">
        <f t="shared" si="40"/>
        <v> </v>
      </c>
      <c r="R179" s="220" t="str">
        <f t="shared" si="41"/>
        <v> </v>
      </c>
      <c r="S179" s="223">
        <f>(F$4/F179)*100</f>
        <v>65.52454962910633</v>
      </c>
      <c r="T179" s="104" t="s">
        <v>158</v>
      </c>
      <c r="U179" s="98" t="str">
        <f>LOOKUP(B179,'Startovní listina'!$B$3:$B$302,'Startovní listina'!$F$3:$F$302)</f>
        <v>E</v>
      </c>
      <c r="V179" s="98" t="str">
        <f>LOOKUP(B179,'Startovní listina'!$B$3:$B$302,'Startovní listina'!$N$3:$N$302)</f>
        <v>N</v>
      </c>
      <c r="W179" s="98" t="str">
        <f>LOOKUP(B179,'Startovní listina'!$B$3:$B$302,'Startovní listina'!$O$3:$O$302)</f>
        <v>N</v>
      </c>
      <c r="X179" s="98" t="str">
        <f>LOOKUP(B179,'Startovní listina'!$B$3:$B$302,'Startovní listina'!$T$3:$T$302)</f>
        <v>N</v>
      </c>
      <c r="Y179" s="98" t="str">
        <f>LOOKUP(B179,'Startovní listina'!$B$3:$B$302,'Startovní listina'!$U$3:$U$302)</f>
        <v>N</v>
      </c>
      <c r="Z179" t="s">
        <v>158</v>
      </c>
      <c r="AA179">
        <f>MAX(G$4:G178)+1</f>
        <v>94</v>
      </c>
      <c r="AB179">
        <f>MAX(H$4:H178)+1</f>
        <v>39</v>
      </c>
      <c r="AC179">
        <f>MAX(I$4:I178)+1</f>
        <v>24</v>
      </c>
      <c r="AD179">
        <f>MAX(J$4:J178)+1</f>
        <v>7</v>
      </c>
      <c r="AE179">
        <f>MAX(K$4:K178)+1</f>
        <v>3</v>
      </c>
      <c r="AF179">
        <f>MAX(L$4:L178)+1</f>
        <v>9</v>
      </c>
      <c r="AG179">
        <f>MAX(M$4:M178)+1</f>
        <v>5</v>
      </c>
      <c r="AH179">
        <f>MAX(N$4:N178)+1</f>
        <v>2</v>
      </c>
      <c r="AI179">
        <f>MAX(O$4:O178)+1</f>
        <v>26</v>
      </c>
      <c r="AJ179">
        <f>MAX(P$4:P178)+1</f>
        <v>3</v>
      </c>
      <c r="AK179">
        <f>MAX(Q$4:Q178)+1</f>
        <v>9</v>
      </c>
      <c r="AL179" t="e">
        <f>MAX(#REF!)+1</f>
        <v>#REF!</v>
      </c>
      <c r="AN179" s="105">
        <f>LOOKUP(U179,TR!$A$4:$A$11,TR!$B$4:$B$11)</f>
        <v>0.029618055555555554</v>
      </c>
      <c r="AP179" s="154"/>
    </row>
    <row r="180" spans="1:42" ht="12.75">
      <c r="A180" s="227" t="s">
        <v>234</v>
      </c>
      <c r="B180" s="126">
        <v>138</v>
      </c>
      <c r="C180" s="123" t="str">
        <f>LOOKUP(B180,'Startovní listina'!$B$3:$B$302,'Startovní listina'!$C$3:$C$302)</f>
        <v>Novotný Jiří</v>
      </c>
      <c r="D180" s="123" t="str">
        <f>LOOKUP(B180,'Startovní listina'!$B$3:$B$302,'Startovní listina'!$D$3:$D$302)</f>
        <v>TURBO Chotěboř</v>
      </c>
      <c r="E180" s="124">
        <f>LOOKUP(B180,'Startovní listina'!$B$3:$B$302,'Startovní listina'!$E$3:$E$302)</f>
        <v>1966</v>
      </c>
      <c r="F180" s="128">
        <v>0.032916666666666664</v>
      </c>
      <c r="G180" s="132" t="str">
        <f t="shared" si="30"/>
        <v> </v>
      </c>
      <c r="H180" s="132">
        <f t="shared" si="31"/>
        <v>39</v>
      </c>
      <c r="I180" s="132" t="str">
        <f t="shared" si="32"/>
        <v> </v>
      </c>
      <c r="J180" s="132" t="str">
        <f t="shared" si="33"/>
        <v> </v>
      </c>
      <c r="K180" s="132" t="str">
        <f t="shared" si="34"/>
        <v> </v>
      </c>
      <c r="L180" s="132" t="str">
        <f t="shared" si="35"/>
        <v> </v>
      </c>
      <c r="M180" s="132" t="str">
        <f t="shared" si="36"/>
        <v> </v>
      </c>
      <c r="N180" s="132" t="str">
        <f t="shared" si="37"/>
        <v> </v>
      </c>
      <c r="O180" s="132" t="str">
        <f t="shared" si="38"/>
        <v> </v>
      </c>
      <c r="P180" s="132" t="str">
        <f t="shared" si="39"/>
        <v> </v>
      </c>
      <c r="Q180" s="132" t="str">
        <f t="shared" si="40"/>
        <v> </v>
      </c>
      <c r="R180" s="220" t="str">
        <f t="shared" si="41"/>
        <v> </v>
      </c>
      <c r="S180" s="223">
        <f>(F$4/F180)*100</f>
        <v>65.22503516174403</v>
      </c>
      <c r="T180" s="104" t="s">
        <v>158</v>
      </c>
      <c r="U180" s="98" t="str">
        <f>LOOKUP(B180,'Startovní listina'!$B$3:$B$302,'Startovní listina'!$F$3:$F$302)</f>
        <v>B</v>
      </c>
      <c r="V180" s="98" t="str">
        <f>LOOKUP(B180,'Startovní listina'!$B$3:$B$302,'Startovní listina'!$N$3:$N$302)</f>
        <v>N</v>
      </c>
      <c r="W180" s="98" t="str">
        <f>LOOKUP(B180,'Startovní listina'!$B$3:$B$302,'Startovní listina'!$O$3:$O$302)</f>
        <v>N</v>
      </c>
      <c r="X180" s="98" t="str">
        <f>LOOKUP(B180,'Startovní listina'!$B$3:$B$302,'Startovní listina'!$T$3:$T$302)</f>
        <v>N</v>
      </c>
      <c r="Y180" s="98" t="str">
        <f>LOOKUP(B180,'Startovní listina'!$B$3:$B$302,'Startovní listina'!$U$3:$U$302)</f>
        <v>N</v>
      </c>
      <c r="Z180" t="s">
        <v>158</v>
      </c>
      <c r="AA180">
        <f>MAX(G$4:G179)+1</f>
        <v>94</v>
      </c>
      <c r="AB180">
        <f>MAX(H$4:H179)+1</f>
        <v>39</v>
      </c>
      <c r="AC180">
        <f>MAX(I$4:I179)+1</f>
        <v>24</v>
      </c>
      <c r="AD180">
        <f>MAX(J$4:J179)+1</f>
        <v>7</v>
      </c>
      <c r="AE180">
        <f>MAX(K$4:K179)+1</f>
        <v>4</v>
      </c>
      <c r="AF180">
        <f>MAX(L$4:L179)+1</f>
        <v>9</v>
      </c>
      <c r="AG180">
        <f>MAX(M$4:M179)+1</f>
        <v>5</v>
      </c>
      <c r="AH180">
        <f>MAX(N$4:N179)+1</f>
        <v>2</v>
      </c>
      <c r="AI180">
        <f>MAX(O$4:O179)+1</f>
        <v>26</v>
      </c>
      <c r="AJ180">
        <f>MAX(P$4:P179)+1</f>
        <v>3</v>
      </c>
      <c r="AK180">
        <f>MAX(Q$4:Q179)+1</f>
        <v>9</v>
      </c>
      <c r="AL180" t="e">
        <f>MAX(#REF!)+1</f>
        <v>#REF!</v>
      </c>
      <c r="AN180" s="105">
        <f>LOOKUP(U180,TR!$A$4:$A$11,TR!$B$4:$B$11)</f>
        <v>0.021863425925925925</v>
      </c>
      <c r="AP180" s="154"/>
    </row>
    <row r="181" spans="1:42" ht="12.75">
      <c r="A181" s="227" t="s">
        <v>235</v>
      </c>
      <c r="B181" s="126">
        <v>201</v>
      </c>
      <c r="C181" s="123" t="str">
        <f>LOOKUP(B181,'Startovní listina'!$B$3:$B$302,'Startovní listina'!$C$3:$C$302)</f>
        <v>Šimon Jiří</v>
      </c>
      <c r="D181" s="123" t="str">
        <f>LOOKUP(B181,'Startovní listina'!$B$3:$B$302,'Startovní listina'!$D$3:$D$302)</f>
        <v>TJ Liga 100 Praha</v>
      </c>
      <c r="E181" s="124">
        <f>LOOKUP(B181,'Startovní listina'!$B$3:$B$302,'Startovní listina'!$E$3:$E$302)</f>
        <v>1952</v>
      </c>
      <c r="F181" s="128">
        <v>0.03304398148148149</v>
      </c>
      <c r="G181" s="132" t="str">
        <f t="shared" si="30"/>
        <v> </v>
      </c>
      <c r="H181" s="132" t="str">
        <f t="shared" si="31"/>
        <v> </v>
      </c>
      <c r="I181" s="132">
        <f t="shared" si="32"/>
        <v>24</v>
      </c>
      <c r="J181" s="132" t="str">
        <f t="shared" si="33"/>
        <v> </v>
      </c>
      <c r="K181" s="132" t="str">
        <f t="shared" si="34"/>
        <v> </v>
      </c>
      <c r="L181" s="132" t="str">
        <f t="shared" si="35"/>
        <v> </v>
      </c>
      <c r="M181" s="132" t="str">
        <f t="shared" si="36"/>
        <v> </v>
      </c>
      <c r="N181" s="132" t="str">
        <f t="shared" si="37"/>
        <v> </v>
      </c>
      <c r="O181" s="132" t="str">
        <f t="shared" si="38"/>
        <v> </v>
      </c>
      <c r="P181" s="132" t="str">
        <f t="shared" si="39"/>
        <v> </v>
      </c>
      <c r="Q181" s="132" t="str">
        <f t="shared" si="40"/>
        <v> </v>
      </c>
      <c r="R181" s="220" t="str">
        <f t="shared" si="41"/>
        <v> </v>
      </c>
      <c r="S181" s="223">
        <f>(F$4/F181)*100</f>
        <v>64.97373029772329</v>
      </c>
      <c r="T181" s="104" t="s">
        <v>158</v>
      </c>
      <c r="U181" s="98" t="str">
        <f>LOOKUP(B181,'Startovní listina'!$B$3:$B$302,'Startovní listina'!$F$3:$F$302)</f>
        <v>C</v>
      </c>
      <c r="V181" s="98" t="str">
        <f>LOOKUP(B181,'Startovní listina'!$B$3:$B$302,'Startovní listina'!$N$3:$N$302)</f>
        <v>N</v>
      </c>
      <c r="W181" s="98" t="str">
        <f>LOOKUP(B181,'Startovní listina'!$B$3:$B$302,'Startovní listina'!$O$3:$O$302)</f>
        <v>N</v>
      </c>
      <c r="X181" s="98" t="str">
        <f>LOOKUP(B181,'Startovní listina'!$B$3:$B$302,'Startovní listina'!$T$3:$T$302)</f>
        <v>N</v>
      </c>
      <c r="Y181" s="98" t="str">
        <f>LOOKUP(B181,'Startovní listina'!$B$3:$B$302,'Startovní listina'!$U$3:$U$302)</f>
        <v>N</v>
      </c>
      <c r="Z181" t="s">
        <v>158</v>
      </c>
      <c r="AA181">
        <f>MAX(G$4:G180)+1</f>
        <v>94</v>
      </c>
      <c r="AB181">
        <f>MAX(H$4:H180)+1</f>
        <v>40</v>
      </c>
      <c r="AC181">
        <f>MAX(I$4:I180)+1</f>
        <v>24</v>
      </c>
      <c r="AD181">
        <f>MAX(J$4:J180)+1</f>
        <v>7</v>
      </c>
      <c r="AE181">
        <f>MAX(K$4:K180)+1</f>
        <v>4</v>
      </c>
      <c r="AF181">
        <f>MAX(L$4:L180)+1</f>
        <v>9</v>
      </c>
      <c r="AG181">
        <f>MAX(M$4:M180)+1</f>
        <v>5</v>
      </c>
      <c r="AH181">
        <f>MAX(N$4:N180)+1</f>
        <v>2</v>
      </c>
      <c r="AI181">
        <f>MAX(O$4:O180)+1</f>
        <v>26</v>
      </c>
      <c r="AJ181">
        <f>MAX(P$4:P180)+1</f>
        <v>3</v>
      </c>
      <c r="AK181">
        <f>MAX(Q$4:Q180)+1</f>
        <v>9</v>
      </c>
      <c r="AL181" t="e">
        <f>MAX(#REF!)+1</f>
        <v>#REF!</v>
      </c>
      <c r="AN181" s="105">
        <f>LOOKUP(U181,TR!$A$4:$A$11,TR!$B$4:$B$11)</f>
        <v>0.02342592592592593</v>
      </c>
      <c r="AP181" s="154"/>
    </row>
    <row r="182" spans="1:42" ht="12.75">
      <c r="A182" s="227" t="s">
        <v>236</v>
      </c>
      <c r="B182" s="126">
        <v>53</v>
      </c>
      <c r="C182" s="123" t="str">
        <f>LOOKUP(B182,'Startovní listina'!$B$3:$B$302,'Startovní listina'!$C$3:$C$302)</f>
        <v>Kolář František</v>
      </c>
      <c r="D182" s="123" t="str">
        <f>LOOKUP(B182,'Startovní listina'!$B$3:$B$302,'Startovní listina'!$D$3:$D$302)</f>
        <v>KOPEC Praha</v>
      </c>
      <c r="E182" s="124">
        <f>LOOKUP(B182,'Startovní listina'!$B$3:$B$302,'Startovní listina'!$E$3:$E$302)</f>
        <v>1981</v>
      </c>
      <c r="F182" s="128">
        <v>0.03311342592592593</v>
      </c>
      <c r="G182" s="132">
        <f t="shared" si="30"/>
        <v>94</v>
      </c>
      <c r="H182" s="132" t="str">
        <f t="shared" si="31"/>
        <v> </v>
      </c>
      <c r="I182" s="132" t="str">
        <f t="shared" si="32"/>
        <v> </v>
      </c>
      <c r="J182" s="132" t="str">
        <f t="shared" si="33"/>
        <v> </v>
      </c>
      <c r="K182" s="132" t="str">
        <f t="shared" si="34"/>
        <v> </v>
      </c>
      <c r="L182" s="132" t="str">
        <f t="shared" si="35"/>
        <v> </v>
      </c>
      <c r="M182" s="132" t="str">
        <f t="shared" si="36"/>
        <v> </v>
      </c>
      <c r="N182" s="132" t="str">
        <f t="shared" si="37"/>
        <v> </v>
      </c>
      <c r="O182" s="132" t="str">
        <f t="shared" si="38"/>
        <v> </v>
      </c>
      <c r="P182" s="132" t="str">
        <f t="shared" si="39"/>
        <v> </v>
      </c>
      <c r="Q182" s="132" t="str">
        <f t="shared" si="40"/>
        <v> </v>
      </c>
      <c r="R182" s="220" t="str">
        <f t="shared" si="41"/>
        <v> </v>
      </c>
      <c r="S182" s="223">
        <f>(F$4/F182)*100</f>
        <v>64.83746941628802</v>
      </c>
      <c r="T182" s="104" t="s">
        <v>158</v>
      </c>
      <c r="U182" s="98" t="str">
        <f>LOOKUP(B182,'Startovní listina'!$B$3:$B$302,'Startovní listina'!$F$3:$F$302)</f>
        <v>A</v>
      </c>
      <c r="V182" s="98" t="str">
        <f>LOOKUP(B182,'Startovní listina'!$B$3:$B$302,'Startovní listina'!$N$3:$N$302)</f>
        <v>N</v>
      </c>
      <c r="W182" s="98" t="str">
        <f>LOOKUP(B182,'Startovní listina'!$B$3:$B$302,'Startovní listina'!$O$3:$O$302)</f>
        <v>N</v>
      </c>
      <c r="X182" s="98" t="str">
        <f>LOOKUP(B182,'Startovní listina'!$B$3:$B$302,'Startovní listina'!$T$3:$T$302)</f>
        <v>N</v>
      </c>
      <c r="Y182" s="98" t="str">
        <f>LOOKUP(B182,'Startovní listina'!$B$3:$B$302,'Startovní listina'!$U$3:$U$302)</f>
        <v>N</v>
      </c>
      <c r="Z182" t="s">
        <v>158</v>
      </c>
      <c r="AA182">
        <f>MAX(G$4:G181)+1</f>
        <v>94</v>
      </c>
      <c r="AB182">
        <f>MAX(H$4:H181)+1</f>
        <v>40</v>
      </c>
      <c r="AC182">
        <f>MAX(I$4:I181)+1</f>
        <v>25</v>
      </c>
      <c r="AD182">
        <f>MAX(J$4:J181)+1</f>
        <v>7</v>
      </c>
      <c r="AE182">
        <f>MAX(K$4:K181)+1</f>
        <v>4</v>
      </c>
      <c r="AF182">
        <f>MAX(L$4:L181)+1</f>
        <v>9</v>
      </c>
      <c r="AG182">
        <f>MAX(M$4:M181)+1</f>
        <v>5</v>
      </c>
      <c r="AH182">
        <f>MAX(N$4:N181)+1</f>
        <v>2</v>
      </c>
      <c r="AI182">
        <f>MAX(O$4:O181)+1</f>
        <v>26</v>
      </c>
      <c r="AJ182">
        <f>MAX(P$4:P181)+1</f>
        <v>3</v>
      </c>
      <c r="AK182">
        <f>MAX(Q$4:Q181)+1</f>
        <v>9</v>
      </c>
      <c r="AL182" t="e">
        <f>MAX(#REF!)+1</f>
        <v>#REF!</v>
      </c>
      <c r="AN182" s="105">
        <f>LOOKUP(U182,TR!$A$4:$A$11,TR!$B$4:$B$11)</f>
        <v>0.020439814814814817</v>
      </c>
      <c r="AP182" s="154"/>
    </row>
    <row r="183" spans="1:40" ht="12.75">
      <c r="A183" s="227" t="s">
        <v>237</v>
      </c>
      <c r="B183" s="126">
        <v>337</v>
      </c>
      <c r="C183" s="123" t="str">
        <f>LOOKUP(B183,'Startovní listina'!$B$3:$B$302,'Startovní listina'!$C$3:$C$302)</f>
        <v>Blahová Jaroslava</v>
      </c>
      <c r="D183" s="123" t="str">
        <f>LOOKUP(B183,'Startovní listina'!$B$3:$B$302,'Startovní listina'!$D$3:$D$302)</f>
        <v>BK Vísky</v>
      </c>
      <c r="E183" s="124">
        <f>LOOKUP(B183,'Startovní listina'!$B$3:$B$302,'Startovní listina'!$E$3:$E$302)</f>
        <v>1967</v>
      </c>
      <c r="F183" s="128">
        <v>0.03311342592592593</v>
      </c>
      <c r="G183" s="132" t="str">
        <f t="shared" si="30"/>
        <v> </v>
      </c>
      <c r="H183" s="132" t="str">
        <f t="shared" si="31"/>
        <v> </v>
      </c>
      <c r="I183" s="132" t="str">
        <f t="shared" si="32"/>
        <v> </v>
      </c>
      <c r="J183" s="132" t="str">
        <f t="shared" si="33"/>
        <v> </v>
      </c>
      <c r="K183" s="132" t="str">
        <f t="shared" si="34"/>
        <v> </v>
      </c>
      <c r="L183" s="132" t="str">
        <f t="shared" si="35"/>
        <v> </v>
      </c>
      <c r="M183" s="132">
        <f t="shared" si="36"/>
        <v>5</v>
      </c>
      <c r="N183" s="132" t="str">
        <f t="shared" si="37"/>
        <v> </v>
      </c>
      <c r="O183" s="132" t="str">
        <f t="shared" si="38"/>
        <v> </v>
      </c>
      <c r="P183" s="132" t="str">
        <f t="shared" si="39"/>
        <v> </v>
      </c>
      <c r="Q183" s="132" t="str">
        <f t="shared" si="40"/>
        <v> </v>
      </c>
      <c r="R183" s="220" t="str">
        <f t="shared" si="41"/>
        <v> </v>
      </c>
      <c r="S183" s="223">
        <f>(F$55/F183)*100</f>
        <v>79.0283117790982</v>
      </c>
      <c r="T183" s="104" t="s">
        <v>158</v>
      </c>
      <c r="U183" s="98" t="str">
        <f>LOOKUP(B183,'Startovní listina'!$B$3:$B$302,'Startovní listina'!$F$3:$F$302)</f>
        <v>G</v>
      </c>
      <c r="V183" s="98" t="str">
        <f>LOOKUP(B183,'Startovní listina'!$B$3:$B$302,'Startovní listina'!$N$3:$N$302)</f>
        <v>N</v>
      </c>
      <c r="W183" s="98" t="str">
        <f>LOOKUP(B183,'Startovní listina'!$B$3:$B$302,'Startovní listina'!$O$3:$O$302)</f>
        <v>N</v>
      </c>
      <c r="X183" s="98" t="str">
        <f>LOOKUP(B183,'Startovní listina'!$B$3:$B$302,'Startovní listina'!$T$3:$T$302)</f>
        <v>N</v>
      </c>
      <c r="Y183" s="98" t="str">
        <f>LOOKUP(B183,'Startovní listina'!$B$3:$B$302,'Startovní listina'!$U$3:$U$302)</f>
        <v>N</v>
      </c>
      <c r="Z183" t="s">
        <v>158</v>
      </c>
      <c r="AA183">
        <f>MAX(G$4:G182)+1</f>
        <v>95</v>
      </c>
      <c r="AB183">
        <f>MAX(H$4:H182)+1</f>
        <v>40</v>
      </c>
      <c r="AC183">
        <f>MAX(I$4:I182)+1</f>
        <v>25</v>
      </c>
      <c r="AD183">
        <f>MAX(J$4:J182)+1</f>
        <v>7</v>
      </c>
      <c r="AE183">
        <f>MAX(K$4:K182)+1</f>
        <v>4</v>
      </c>
      <c r="AF183">
        <f>MAX(L$4:L182)+1</f>
        <v>9</v>
      </c>
      <c r="AG183">
        <f>MAX(M$4:M182)+1</f>
        <v>5</v>
      </c>
      <c r="AH183">
        <f>MAX(N$4:N182)+1</f>
        <v>2</v>
      </c>
      <c r="AI183">
        <f>MAX(O$4:O182)+1</f>
        <v>26</v>
      </c>
      <c r="AJ183">
        <f>MAX(P$4:P182)+1</f>
        <v>3</v>
      </c>
      <c r="AK183">
        <f>MAX(Q$4:Q182)+1</f>
        <v>9</v>
      </c>
      <c r="AL183" t="e">
        <f>MAX(#REF!)+1</f>
        <v>#REF!</v>
      </c>
      <c r="AN183" s="105">
        <f>LOOKUP(U183,TR!$A$4:$A$11,TR!$B$4:$B$11)</f>
        <v>0.0249537037037037</v>
      </c>
    </row>
    <row r="184" spans="1:40" ht="12.75">
      <c r="A184" s="227" t="s">
        <v>238</v>
      </c>
      <c r="B184" s="126">
        <v>336</v>
      </c>
      <c r="C184" s="123" t="str">
        <f>LOOKUP(B184,'Startovní listina'!$B$3:$B$302,'Startovní listina'!$C$3:$C$302)</f>
        <v>Crhová Ivana </v>
      </c>
      <c r="D184" s="123" t="str">
        <f>LOOKUP(B184,'Startovní listina'!$B$3:$B$302,'Startovní listina'!$D$3:$D$302)</f>
        <v>BK Vísky</v>
      </c>
      <c r="E184" s="124">
        <f>LOOKUP(B184,'Startovní listina'!$B$3:$B$302,'Startovní listina'!$E$3:$E$302)</f>
        <v>1966</v>
      </c>
      <c r="F184" s="128">
        <v>0.033125</v>
      </c>
      <c r="G184" s="132" t="str">
        <f t="shared" si="30"/>
        <v> </v>
      </c>
      <c r="H184" s="132" t="str">
        <f t="shared" si="31"/>
        <v> </v>
      </c>
      <c r="I184" s="132" t="str">
        <f t="shared" si="32"/>
        <v> </v>
      </c>
      <c r="J184" s="132" t="str">
        <f t="shared" si="33"/>
        <v> </v>
      </c>
      <c r="K184" s="132" t="str">
        <f t="shared" si="34"/>
        <v> </v>
      </c>
      <c r="L184" s="132" t="str">
        <f t="shared" si="35"/>
        <v> </v>
      </c>
      <c r="M184" s="132">
        <f t="shared" si="36"/>
        <v>6</v>
      </c>
      <c r="N184" s="132" t="str">
        <f t="shared" si="37"/>
        <v> </v>
      </c>
      <c r="O184" s="132" t="str">
        <f t="shared" si="38"/>
        <v> </v>
      </c>
      <c r="P184" s="132" t="str">
        <f t="shared" si="39"/>
        <v> </v>
      </c>
      <c r="Q184" s="132" t="str">
        <f t="shared" si="40"/>
        <v> </v>
      </c>
      <c r="R184" s="220" t="str">
        <f t="shared" si="41"/>
        <v> </v>
      </c>
      <c r="S184" s="223">
        <f>(F$55/F184)*100</f>
        <v>79.00069881201955</v>
      </c>
      <c r="T184" s="104" t="s">
        <v>158</v>
      </c>
      <c r="U184" s="98" t="str">
        <f>LOOKUP(B184,'Startovní listina'!$B$3:$B$302,'Startovní listina'!$F$3:$F$302)</f>
        <v>G</v>
      </c>
      <c r="V184" s="98" t="str">
        <f>LOOKUP(B184,'Startovní listina'!$B$3:$B$302,'Startovní listina'!$N$3:$N$302)</f>
        <v>N</v>
      </c>
      <c r="W184" s="98" t="str">
        <f>LOOKUP(B184,'Startovní listina'!$B$3:$B$302,'Startovní listina'!$O$3:$O$302)</f>
        <v>N</v>
      </c>
      <c r="X184" s="98" t="str">
        <f>LOOKUP(B184,'Startovní listina'!$B$3:$B$302,'Startovní listina'!$T$3:$T$302)</f>
        <v>N</v>
      </c>
      <c r="Y184" s="98" t="str">
        <f>LOOKUP(B184,'Startovní listina'!$B$3:$B$302,'Startovní listina'!$U$3:$U$302)</f>
        <v>N</v>
      </c>
      <c r="Z184" t="s">
        <v>158</v>
      </c>
      <c r="AA184">
        <f>MAX(G$4:G183)+1</f>
        <v>95</v>
      </c>
      <c r="AB184">
        <f>MAX(H$4:H183)+1</f>
        <v>40</v>
      </c>
      <c r="AC184">
        <f>MAX(I$4:I183)+1</f>
        <v>25</v>
      </c>
      <c r="AD184">
        <f>MAX(J$4:J183)+1</f>
        <v>7</v>
      </c>
      <c r="AE184">
        <f>MAX(K$4:K183)+1</f>
        <v>4</v>
      </c>
      <c r="AF184">
        <f>MAX(L$4:L183)+1</f>
        <v>9</v>
      </c>
      <c r="AG184">
        <f>MAX(M$4:M183)+1</f>
        <v>6</v>
      </c>
      <c r="AH184">
        <f>MAX(N$4:N183)+1</f>
        <v>2</v>
      </c>
      <c r="AI184">
        <f>MAX(O$4:O183)+1</f>
        <v>26</v>
      </c>
      <c r="AJ184">
        <f>MAX(P$4:P183)+1</f>
        <v>3</v>
      </c>
      <c r="AK184">
        <f>MAX(Q$4:Q183)+1</f>
        <v>9</v>
      </c>
      <c r="AL184" t="e">
        <f>MAX(#REF!)+1</f>
        <v>#REF!</v>
      </c>
      <c r="AN184" s="105">
        <f>LOOKUP(U184,TR!$A$4:$A$11,TR!$B$4:$B$11)</f>
        <v>0.0249537037037037</v>
      </c>
    </row>
    <row r="185" spans="1:42" ht="12.75">
      <c r="A185" s="227" t="s">
        <v>239</v>
      </c>
      <c r="B185" s="126">
        <v>160</v>
      </c>
      <c r="C185" s="123" t="str">
        <f>LOOKUP(B185,'Startovní listina'!$B$3:$B$302,'Startovní listina'!$C$3:$C$302)</f>
        <v>Čokrt Václav</v>
      </c>
      <c r="D185" s="123" t="str">
        <f>LOOKUP(B185,'Startovní listina'!$B$3:$B$302,'Startovní listina'!$D$3:$D$302)</f>
        <v>TTC Český Brod</v>
      </c>
      <c r="E185" s="124">
        <f>LOOKUP(B185,'Startovní listina'!$B$3:$B$302,'Startovní listina'!$E$3:$E$302)</f>
        <v>1959</v>
      </c>
      <c r="F185" s="128">
        <v>0.03327546296296296</v>
      </c>
      <c r="G185" s="132" t="str">
        <f t="shared" si="30"/>
        <v> </v>
      </c>
      <c r="H185" s="132">
        <f t="shared" si="31"/>
        <v>40</v>
      </c>
      <c r="I185" s="132" t="str">
        <f t="shared" si="32"/>
        <v> </v>
      </c>
      <c r="J185" s="132" t="str">
        <f t="shared" si="33"/>
        <v> </v>
      </c>
      <c r="K185" s="132" t="str">
        <f t="shared" si="34"/>
        <v> </v>
      </c>
      <c r="L185" s="132" t="str">
        <f t="shared" si="35"/>
        <v> </v>
      </c>
      <c r="M185" s="132" t="str">
        <f t="shared" si="36"/>
        <v> </v>
      </c>
      <c r="N185" s="132" t="str">
        <f t="shared" si="37"/>
        <v> </v>
      </c>
      <c r="O185" s="132">
        <f t="shared" si="38"/>
        <v>26</v>
      </c>
      <c r="P185" s="132" t="str">
        <f t="shared" si="39"/>
        <v> </v>
      </c>
      <c r="Q185" s="132" t="str">
        <f t="shared" si="40"/>
        <v> </v>
      </c>
      <c r="R185" s="220" t="str">
        <f t="shared" si="41"/>
        <v> </v>
      </c>
      <c r="S185" s="223">
        <f>(F$4/F185)*100</f>
        <v>64.5217391304348</v>
      </c>
      <c r="T185" s="104" t="s">
        <v>158</v>
      </c>
      <c r="U185" s="98" t="str">
        <f>LOOKUP(B185,'Startovní listina'!$B$3:$B$302,'Startovní listina'!$F$3:$F$302)</f>
        <v>B</v>
      </c>
      <c r="V185" s="98" t="str">
        <f>LOOKUP(B185,'Startovní listina'!$B$3:$B$302,'Startovní listina'!$N$3:$N$302)</f>
        <v>A</v>
      </c>
      <c r="W185" s="98" t="str">
        <f>LOOKUP(B185,'Startovní listina'!$B$3:$B$302,'Startovní listina'!$O$3:$O$302)</f>
        <v>N</v>
      </c>
      <c r="X185" s="98" t="str">
        <f>LOOKUP(B185,'Startovní listina'!$B$3:$B$302,'Startovní listina'!$T$3:$T$302)</f>
        <v>N</v>
      </c>
      <c r="Y185" s="98" t="str">
        <f>LOOKUP(B185,'Startovní listina'!$B$3:$B$302,'Startovní listina'!$U$3:$U$302)</f>
        <v>N</v>
      </c>
      <c r="Z185" t="s">
        <v>158</v>
      </c>
      <c r="AA185">
        <f>MAX(G$4:G184)+1</f>
        <v>95</v>
      </c>
      <c r="AB185">
        <f>MAX(H$4:H184)+1</f>
        <v>40</v>
      </c>
      <c r="AC185">
        <f>MAX(I$4:I184)+1</f>
        <v>25</v>
      </c>
      <c r="AD185">
        <f>MAX(J$4:J184)+1</f>
        <v>7</v>
      </c>
      <c r="AE185">
        <f>MAX(K$4:K184)+1</f>
        <v>4</v>
      </c>
      <c r="AF185">
        <f>MAX(L$4:L184)+1</f>
        <v>9</v>
      </c>
      <c r="AG185">
        <f>MAX(M$4:M184)+1</f>
        <v>7</v>
      </c>
      <c r="AH185">
        <f>MAX(N$4:N184)+1</f>
        <v>2</v>
      </c>
      <c r="AI185">
        <f>MAX(O$4:O184)+1</f>
        <v>26</v>
      </c>
      <c r="AJ185">
        <f>MAX(P$4:P184)+1</f>
        <v>3</v>
      </c>
      <c r="AK185">
        <f>MAX(Q$4:Q184)+1</f>
        <v>9</v>
      </c>
      <c r="AL185" t="e">
        <f>MAX(#REF!)+1</f>
        <v>#REF!</v>
      </c>
      <c r="AN185" s="105">
        <f>LOOKUP(U185,TR!$A$4:$A$11,TR!$B$4:$B$11)</f>
        <v>0.021863425925925925</v>
      </c>
      <c r="AP185" s="154"/>
    </row>
    <row r="186" spans="1:42" ht="12.75">
      <c r="A186" s="227" t="s">
        <v>240</v>
      </c>
      <c r="B186" s="126">
        <v>91</v>
      </c>
      <c r="C186" s="123" t="str">
        <f>LOOKUP(B186,'Startovní listina'!$B$3:$B$302,'Startovní listina'!$C$3:$C$302)</f>
        <v>Kosťálek Otakar</v>
      </c>
      <c r="D186" s="123" t="str">
        <f>LOOKUP(B186,'Startovní listina'!$B$3:$B$302,'Startovní listina'!$D$3:$D$302)</f>
        <v>VDO ČR</v>
      </c>
      <c r="E186" s="124">
        <f>LOOKUP(B186,'Startovní listina'!$B$3:$B$302,'Startovní listina'!$E$3:$E$302)</f>
        <v>1971</v>
      </c>
      <c r="F186" s="128">
        <v>0.03329861111111111</v>
      </c>
      <c r="G186" s="132">
        <f t="shared" si="30"/>
        <v>95</v>
      </c>
      <c r="H186" s="132" t="str">
        <f t="shared" si="31"/>
        <v> </v>
      </c>
      <c r="I186" s="132" t="str">
        <f t="shared" si="32"/>
        <v> </v>
      </c>
      <c r="J186" s="132" t="str">
        <f t="shared" si="33"/>
        <v> </v>
      </c>
      <c r="K186" s="132" t="str">
        <f t="shared" si="34"/>
        <v> </v>
      </c>
      <c r="L186" s="132" t="str">
        <f t="shared" si="35"/>
        <v> </v>
      </c>
      <c r="M186" s="132" t="str">
        <f t="shared" si="36"/>
        <v> </v>
      </c>
      <c r="N186" s="132" t="str">
        <f t="shared" si="37"/>
        <v> </v>
      </c>
      <c r="O186" s="132" t="str">
        <f t="shared" si="38"/>
        <v> </v>
      </c>
      <c r="P186" s="132" t="str">
        <f t="shared" si="39"/>
        <v> </v>
      </c>
      <c r="Q186" s="132" t="str">
        <f t="shared" si="40"/>
        <v> </v>
      </c>
      <c r="R186" s="220" t="str">
        <f t="shared" si="41"/>
        <v> </v>
      </c>
      <c r="S186" s="223">
        <f>(F$4/F186)*100</f>
        <v>64.47688564476887</v>
      </c>
      <c r="T186" s="104" t="s">
        <v>158</v>
      </c>
      <c r="U186" s="98" t="str">
        <f>LOOKUP(B186,'Startovní listina'!$B$3:$B$302,'Startovní listina'!$F$3:$F$302)</f>
        <v>A</v>
      </c>
      <c r="V186" s="98" t="str">
        <f>LOOKUP(B186,'Startovní listina'!$B$3:$B$302,'Startovní listina'!$N$3:$N$302)</f>
        <v>N</v>
      </c>
      <c r="W186" s="98" t="str">
        <f>LOOKUP(B186,'Startovní listina'!$B$3:$B$302,'Startovní listina'!$O$3:$O$302)</f>
        <v>N</v>
      </c>
      <c r="X186" s="98" t="str">
        <f>LOOKUP(B186,'Startovní listina'!$B$3:$B$302,'Startovní listina'!$T$3:$T$302)</f>
        <v>N</v>
      </c>
      <c r="Y186" s="98" t="str">
        <f>LOOKUP(B186,'Startovní listina'!$B$3:$B$302,'Startovní listina'!$U$3:$U$302)</f>
        <v>N</v>
      </c>
      <c r="Z186" t="s">
        <v>158</v>
      </c>
      <c r="AA186">
        <f>MAX(G$4:G185)+1</f>
        <v>95</v>
      </c>
      <c r="AB186">
        <f>MAX(H$4:H185)+1</f>
        <v>41</v>
      </c>
      <c r="AC186">
        <f>MAX(I$4:I185)+1</f>
        <v>25</v>
      </c>
      <c r="AD186">
        <f>MAX(J$4:J185)+1</f>
        <v>7</v>
      </c>
      <c r="AE186">
        <f>MAX(K$4:K185)+1</f>
        <v>4</v>
      </c>
      <c r="AF186">
        <f>MAX(L$4:L185)+1</f>
        <v>9</v>
      </c>
      <c r="AG186">
        <f>MAX(M$4:M185)+1</f>
        <v>7</v>
      </c>
      <c r="AH186">
        <f>MAX(N$4:N185)+1</f>
        <v>2</v>
      </c>
      <c r="AI186">
        <f>MAX(O$4:O185)+1</f>
        <v>27</v>
      </c>
      <c r="AJ186">
        <f>MAX(P$4:P185)+1</f>
        <v>3</v>
      </c>
      <c r="AK186">
        <f>MAX(Q$4:Q185)+1</f>
        <v>9</v>
      </c>
      <c r="AL186" t="e">
        <f>MAX(#REF!)+1</f>
        <v>#REF!</v>
      </c>
      <c r="AN186" s="105">
        <f>LOOKUP(U186,TR!$A$4:$A$11,TR!$B$4:$B$11)</f>
        <v>0.020439814814814817</v>
      </c>
      <c r="AP186" s="154"/>
    </row>
    <row r="187" spans="1:42" ht="12.75">
      <c r="A187" s="227" t="s">
        <v>241</v>
      </c>
      <c r="B187" s="126">
        <v>27</v>
      </c>
      <c r="C187" s="123" t="str">
        <f>LOOKUP(B187,'Startovní listina'!$B$3:$B$302,'Startovní listina'!$C$3:$C$302)</f>
        <v>Kamenský Peter</v>
      </c>
      <c r="D187" s="123" t="str">
        <f>LOOKUP(B187,'Startovní listina'!$B$3:$B$302,'Startovní listina'!$D$3:$D$302)</f>
        <v>Meziboří</v>
      </c>
      <c r="E187" s="124">
        <f>LOOKUP(B187,'Startovní listina'!$B$3:$B$302,'Startovní listina'!$E$3:$E$302)</f>
        <v>1969</v>
      </c>
      <c r="F187" s="128">
        <v>0.03329861111111111</v>
      </c>
      <c r="G187" s="132">
        <f t="shared" si="30"/>
        <v>96</v>
      </c>
      <c r="H187" s="132" t="str">
        <f t="shared" si="31"/>
        <v> </v>
      </c>
      <c r="I187" s="132" t="str">
        <f t="shared" si="32"/>
        <v> </v>
      </c>
      <c r="J187" s="132" t="str">
        <f t="shared" si="33"/>
        <v> </v>
      </c>
      <c r="K187" s="132" t="str">
        <f t="shared" si="34"/>
        <v> </v>
      </c>
      <c r="L187" s="132" t="str">
        <f t="shared" si="35"/>
        <v> </v>
      </c>
      <c r="M187" s="132" t="str">
        <f t="shared" si="36"/>
        <v> </v>
      </c>
      <c r="N187" s="132" t="str">
        <f t="shared" si="37"/>
        <v> </v>
      </c>
      <c r="O187" s="132" t="str">
        <f t="shared" si="38"/>
        <v> </v>
      </c>
      <c r="P187" s="132" t="str">
        <f t="shared" si="39"/>
        <v> </v>
      </c>
      <c r="Q187" s="132" t="str">
        <f t="shared" si="40"/>
        <v> </v>
      </c>
      <c r="R187" s="220" t="str">
        <f t="shared" si="41"/>
        <v> </v>
      </c>
      <c r="S187" s="223">
        <f>(F$4/F187)*100</f>
        <v>64.47688564476887</v>
      </c>
      <c r="T187" s="104" t="s">
        <v>158</v>
      </c>
      <c r="U187" s="98" t="str">
        <f>LOOKUP(B187,'Startovní listina'!$B$3:$B$302,'Startovní listina'!$F$3:$F$302)</f>
        <v>A</v>
      </c>
      <c r="V187" s="98" t="str">
        <f>LOOKUP(B187,'Startovní listina'!$B$3:$B$302,'Startovní listina'!$N$3:$N$302)</f>
        <v>N</v>
      </c>
      <c r="W187" s="98" t="str">
        <f>LOOKUP(B187,'Startovní listina'!$B$3:$B$302,'Startovní listina'!$O$3:$O$302)</f>
        <v>N</v>
      </c>
      <c r="X187" s="98" t="str">
        <f>LOOKUP(B187,'Startovní listina'!$B$3:$B$302,'Startovní listina'!$T$3:$T$302)</f>
        <v>N</v>
      </c>
      <c r="Y187" s="98" t="str">
        <f>LOOKUP(B187,'Startovní listina'!$B$3:$B$302,'Startovní listina'!$U$3:$U$302)</f>
        <v>N</v>
      </c>
      <c r="Z187" t="s">
        <v>158</v>
      </c>
      <c r="AA187">
        <f>MAX(G$4:G186)+1</f>
        <v>96</v>
      </c>
      <c r="AB187">
        <f>MAX(H$4:H186)+1</f>
        <v>41</v>
      </c>
      <c r="AC187">
        <f>MAX(I$4:I186)+1</f>
        <v>25</v>
      </c>
      <c r="AD187">
        <f>MAX(J$4:J186)+1</f>
        <v>7</v>
      </c>
      <c r="AE187">
        <f>MAX(K$4:K186)+1</f>
        <v>4</v>
      </c>
      <c r="AF187">
        <f>MAX(L$4:L186)+1</f>
        <v>9</v>
      </c>
      <c r="AG187">
        <f>MAX(M$4:M186)+1</f>
        <v>7</v>
      </c>
      <c r="AH187">
        <f>MAX(N$4:N186)+1</f>
        <v>2</v>
      </c>
      <c r="AI187">
        <f>MAX(O$4:O186)+1</f>
        <v>27</v>
      </c>
      <c r="AJ187">
        <f>MAX(P$4:P186)+1</f>
        <v>3</v>
      </c>
      <c r="AK187">
        <f>MAX(Q$4:Q186)+1</f>
        <v>9</v>
      </c>
      <c r="AL187" t="e">
        <f>MAX(#REF!)+1</f>
        <v>#REF!</v>
      </c>
      <c r="AN187" s="105">
        <f>LOOKUP(U187,TR!$A$4:$A$11,TR!$B$4:$B$11)</f>
        <v>0.020439814814814817</v>
      </c>
      <c r="AP187" s="154"/>
    </row>
    <row r="188" spans="1:42" ht="12.75">
      <c r="A188" s="227" t="s">
        <v>242</v>
      </c>
      <c r="B188" s="126">
        <v>150</v>
      </c>
      <c r="C188" s="123" t="str">
        <f>LOOKUP(B188,'Startovní listina'!$B$3:$B$302,'Startovní listina'!$C$3:$C$302)</f>
        <v>Křížek Pavel</v>
      </c>
      <c r="D188" s="123" t="str">
        <f>LOOKUP(B188,'Startovní listina'!$B$3:$B$302,'Startovní listina'!$D$3:$D$302)</f>
        <v>Chvojkovice</v>
      </c>
      <c r="E188" s="124">
        <f>LOOKUP(B188,'Startovní listina'!$B$3:$B$302,'Startovní listina'!$E$3:$E$302)</f>
        <v>1976</v>
      </c>
      <c r="F188" s="128">
        <v>0.03346064814814815</v>
      </c>
      <c r="G188" s="132">
        <f t="shared" si="30"/>
        <v>97</v>
      </c>
      <c r="H188" s="132" t="str">
        <f t="shared" si="31"/>
        <v> </v>
      </c>
      <c r="I188" s="132" t="str">
        <f t="shared" si="32"/>
        <v> </v>
      </c>
      <c r="J188" s="132" t="str">
        <f t="shared" si="33"/>
        <v> </v>
      </c>
      <c r="K188" s="132" t="str">
        <f t="shared" si="34"/>
        <v> </v>
      </c>
      <c r="L188" s="132" t="str">
        <f t="shared" si="35"/>
        <v> </v>
      </c>
      <c r="M188" s="132" t="str">
        <f t="shared" si="36"/>
        <v> </v>
      </c>
      <c r="N188" s="132" t="str">
        <f t="shared" si="37"/>
        <v> </v>
      </c>
      <c r="O188" s="132" t="str">
        <f t="shared" si="38"/>
        <v> </v>
      </c>
      <c r="P188" s="132" t="str">
        <f t="shared" si="39"/>
        <v> </v>
      </c>
      <c r="Q188" s="132" t="str">
        <f t="shared" si="40"/>
        <v> </v>
      </c>
      <c r="R188" s="220" t="str">
        <f t="shared" si="41"/>
        <v> </v>
      </c>
      <c r="S188" s="223">
        <f>(F$4/F188)*100</f>
        <v>64.16464891041163</v>
      </c>
      <c r="T188" s="104" t="s">
        <v>158</v>
      </c>
      <c r="U188" s="98" t="str">
        <f>LOOKUP(B188,'Startovní listina'!$B$3:$B$302,'Startovní listina'!$F$3:$F$302)</f>
        <v>A</v>
      </c>
      <c r="V188" s="98" t="str">
        <f>LOOKUP(B188,'Startovní listina'!$B$3:$B$302,'Startovní listina'!$N$3:$N$302)</f>
        <v>N</v>
      </c>
      <c r="W188" s="98" t="str">
        <f>LOOKUP(B188,'Startovní listina'!$B$3:$B$302,'Startovní listina'!$O$3:$O$302)</f>
        <v>N</v>
      </c>
      <c r="X188" s="98" t="str">
        <f>LOOKUP(B188,'Startovní listina'!$B$3:$B$302,'Startovní listina'!$T$3:$T$302)</f>
        <v>N</v>
      </c>
      <c r="Y188" s="98" t="str">
        <f>LOOKUP(B188,'Startovní listina'!$B$3:$B$302,'Startovní listina'!$U$3:$U$302)</f>
        <v>N</v>
      </c>
      <c r="Z188" t="s">
        <v>158</v>
      </c>
      <c r="AA188">
        <f>MAX(G$4:G187)+1</f>
        <v>97</v>
      </c>
      <c r="AB188">
        <f>MAX(H$4:H187)+1</f>
        <v>41</v>
      </c>
      <c r="AC188">
        <f>MAX(I$4:I187)+1</f>
        <v>25</v>
      </c>
      <c r="AD188">
        <f>MAX(J$4:J187)+1</f>
        <v>7</v>
      </c>
      <c r="AE188">
        <f>MAX(K$4:K187)+1</f>
        <v>4</v>
      </c>
      <c r="AF188">
        <f>MAX(L$4:L187)+1</f>
        <v>9</v>
      </c>
      <c r="AG188">
        <f>MAX(M$4:M187)+1</f>
        <v>7</v>
      </c>
      <c r="AH188">
        <f>MAX(N$4:N187)+1</f>
        <v>2</v>
      </c>
      <c r="AI188">
        <f>MAX(O$4:O187)+1</f>
        <v>27</v>
      </c>
      <c r="AJ188">
        <f>MAX(P$4:P187)+1</f>
        <v>3</v>
      </c>
      <c r="AK188">
        <f>MAX(Q$4:Q187)+1</f>
        <v>9</v>
      </c>
      <c r="AL188" t="e">
        <f>MAX(#REF!)+1</f>
        <v>#REF!</v>
      </c>
      <c r="AN188" s="105">
        <f>LOOKUP(U188,TR!$A$4:$A$11,TR!$B$4:$B$11)</f>
        <v>0.020439814814814817</v>
      </c>
      <c r="AP188" s="154"/>
    </row>
    <row r="189" spans="1:40" ht="12.75">
      <c r="A189" s="227" t="s">
        <v>243</v>
      </c>
      <c r="B189" s="126">
        <v>365</v>
      </c>
      <c r="C189" s="123" t="str">
        <f>LOOKUP(B189,'Startovní listina'!$B$3:$B$302,'Startovní listina'!$C$3:$C$302)</f>
        <v>Alferyová Lenka</v>
      </c>
      <c r="D189" s="123" t="str">
        <f>LOOKUP(B189,'Startovní listina'!$B$3:$B$302,'Startovní listina'!$D$3:$D$302)</f>
        <v>Brandýs nad Labem</v>
      </c>
      <c r="E189" s="124">
        <f>LOOKUP(B189,'Startovní listina'!$B$3:$B$302,'Startovní listina'!$E$3:$E$302)</f>
        <v>1966</v>
      </c>
      <c r="F189" s="128">
        <v>0.033796296296296297</v>
      </c>
      <c r="G189" s="132" t="str">
        <f t="shared" si="30"/>
        <v> </v>
      </c>
      <c r="H189" s="132" t="str">
        <f t="shared" si="31"/>
        <v> </v>
      </c>
      <c r="I189" s="132" t="str">
        <f t="shared" si="32"/>
        <v> </v>
      </c>
      <c r="J189" s="132" t="str">
        <f t="shared" si="33"/>
        <v> </v>
      </c>
      <c r="K189" s="132" t="str">
        <f t="shared" si="34"/>
        <v> </v>
      </c>
      <c r="L189" s="132" t="str">
        <f t="shared" si="35"/>
        <v> </v>
      </c>
      <c r="M189" s="132">
        <f t="shared" si="36"/>
        <v>7</v>
      </c>
      <c r="N189" s="132" t="str">
        <f t="shared" si="37"/>
        <v> </v>
      </c>
      <c r="O189" s="132" t="str">
        <f t="shared" si="38"/>
        <v> </v>
      </c>
      <c r="P189" s="132" t="str">
        <f t="shared" si="39"/>
        <v> </v>
      </c>
      <c r="Q189" s="132" t="str">
        <f t="shared" si="40"/>
        <v> </v>
      </c>
      <c r="R189" s="220" t="str">
        <f t="shared" si="41"/>
        <v> </v>
      </c>
      <c r="S189" s="223">
        <f>(F$55/F189)*100</f>
        <v>77.43150684931506</v>
      </c>
      <c r="T189" s="104" t="s">
        <v>158</v>
      </c>
      <c r="U189" s="98" t="str">
        <f>LOOKUP(B189,'Startovní listina'!$B$3:$B$302,'Startovní listina'!$F$3:$F$302)</f>
        <v>G</v>
      </c>
      <c r="V189" s="98" t="str">
        <f>LOOKUP(B189,'Startovní listina'!$B$3:$B$302,'Startovní listina'!$N$3:$N$302)</f>
        <v>N</v>
      </c>
      <c r="W189" s="98" t="str">
        <f>LOOKUP(B189,'Startovní listina'!$B$3:$B$302,'Startovní listina'!$O$3:$O$302)</f>
        <v>N</v>
      </c>
      <c r="X189" s="98" t="str">
        <f>LOOKUP(B189,'Startovní listina'!$B$3:$B$302,'Startovní listina'!$T$3:$T$302)</f>
        <v>N</v>
      </c>
      <c r="Y189" s="98" t="str">
        <f>LOOKUP(B189,'Startovní listina'!$B$3:$B$302,'Startovní listina'!$U$3:$U$302)</f>
        <v>N</v>
      </c>
      <c r="Z189" t="s">
        <v>158</v>
      </c>
      <c r="AA189">
        <f>MAX(G$4:G188)+1</f>
        <v>98</v>
      </c>
      <c r="AB189">
        <f>MAX(H$4:H188)+1</f>
        <v>41</v>
      </c>
      <c r="AC189">
        <f>MAX(I$4:I188)+1</f>
        <v>25</v>
      </c>
      <c r="AD189">
        <f>MAX(J$4:J188)+1</f>
        <v>7</v>
      </c>
      <c r="AE189">
        <f>MAX(K$4:K188)+1</f>
        <v>4</v>
      </c>
      <c r="AF189">
        <f>MAX(L$4:L188)+1</f>
        <v>9</v>
      </c>
      <c r="AG189">
        <f>MAX(M$4:M188)+1</f>
        <v>7</v>
      </c>
      <c r="AH189">
        <f>MAX(N$4:N188)+1</f>
        <v>2</v>
      </c>
      <c r="AI189">
        <f>MAX(O$4:O188)+1</f>
        <v>27</v>
      </c>
      <c r="AJ189">
        <f>MAX(P$4:P188)+1</f>
        <v>3</v>
      </c>
      <c r="AK189">
        <f>MAX(Q$4:Q188)+1</f>
        <v>9</v>
      </c>
      <c r="AL189" t="e">
        <f>MAX(#REF!)+1</f>
        <v>#REF!</v>
      </c>
      <c r="AN189" s="105">
        <f>LOOKUP(U189,TR!$A$4:$A$11,TR!$B$4:$B$11)</f>
        <v>0.0249537037037037</v>
      </c>
    </row>
    <row r="190" spans="1:42" ht="12.75">
      <c r="A190" s="227" t="s">
        <v>244</v>
      </c>
      <c r="B190" s="126">
        <v>77</v>
      </c>
      <c r="C190" s="123" t="str">
        <f>LOOKUP(B190,'Startovní listina'!$B$3:$B$302,'Startovní listina'!$C$3:$C$302)</f>
        <v>Nechoďdoma Petr</v>
      </c>
      <c r="D190" s="123" t="str">
        <f>LOOKUP(B190,'Startovní listina'!$B$3:$B$302,'Startovní listina'!$D$3:$D$302)</f>
        <v>Sokol Velké Chválovice</v>
      </c>
      <c r="E190" s="124">
        <f>LOOKUP(B190,'Startovní listina'!$B$3:$B$302,'Startovní listina'!$E$3:$E$302)</f>
        <v>1977</v>
      </c>
      <c r="F190" s="128">
        <v>0.03380787037037037</v>
      </c>
      <c r="G190" s="132">
        <f t="shared" si="30"/>
        <v>98</v>
      </c>
      <c r="H190" s="132" t="str">
        <f t="shared" si="31"/>
        <v> </v>
      </c>
      <c r="I190" s="132" t="str">
        <f t="shared" si="32"/>
        <v> </v>
      </c>
      <c r="J190" s="132" t="str">
        <f t="shared" si="33"/>
        <v> </v>
      </c>
      <c r="K190" s="132" t="str">
        <f t="shared" si="34"/>
        <v> </v>
      </c>
      <c r="L190" s="132" t="str">
        <f t="shared" si="35"/>
        <v> </v>
      </c>
      <c r="M190" s="132" t="str">
        <f t="shared" si="36"/>
        <v> </v>
      </c>
      <c r="N190" s="132" t="str">
        <f t="shared" si="37"/>
        <v> </v>
      </c>
      <c r="O190" s="132">
        <f t="shared" si="38"/>
        <v>27</v>
      </c>
      <c r="P190" s="132" t="str">
        <f t="shared" si="39"/>
        <v> </v>
      </c>
      <c r="Q190" s="132">
        <f t="shared" si="40"/>
        <v>9</v>
      </c>
      <c r="R190" s="220" t="str">
        <f t="shared" si="41"/>
        <v> </v>
      </c>
      <c r="S190" s="223">
        <f>(F$4/F190)*100</f>
        <v>63.505648750427945</v>
      </c>
      <c r="T190" s="104" t="s">
        <v>158</v>
      </c>
      <c r="U190" s="98" t="str">
        <f>LOOKUP(B190,'Startovní listina'!$B$3:$B$302,'Startovní listina'!$F$3:$F$302)</f>
        <v>A</v>
      </c>
      <c r="V190" s="98" t="str">
        <f>LOOKUP(B190,'Startovní listina'!$B$3:$B$302,'Startovní listina'!$N$3:$N$302)</f>
        <v>A</v>
      </c>
      <c r="W190" s="98" t="str">
        <f>LOOKUP(B190,'Startovní listina'!$B$3:$B$302,'Startovní listina'!$O$3:$O$302)</f>
        <v>N</v>
      </c>
      <c r="X190" s="98" t="str">
        <f>LOOKUP(B190,'Startovní listina'!$B$3:$B$302,'Startovní listina'!$T$3:$T$302)</f>
        <v>A</v>
      </c>
      <c r="Y190" s="98" t="str">
        <f>LOOKUP(B190,'Startovní listina'!$B$3:$B$302,'Startovní listina'!$U$3:$U$302)</f>
        <v>N</v>
      </c>
      <c r="Z190" t="s">
        <v>158</v>
      </c>
      <c r="AA190">
        <f>MAX(G$4:G189)+1</f>
        <v>98</v>
      </c>
      <c r="AB190">
        <f>MAX(H$4:H189)+1</f>
        <v>41</v>
      </c>
      <c r="AC190">
        <f>MAX(I$4:I189)+1</f>
        <v>25</v>
      </c>
      <c r="AD190">
        <f>MAX(J$4:J189)+1</f>
        <v>7</v>
      </c>
      <c r="AE190">
        <f>MAX(K$4:K189)+1</f>
        <v>4</v>
      </c>
      <c r="AF190">
        <f>MAX(L$4:L189)+1</f>
        <v>9</v>
      </c>
      <c r="AG190">
        <f>MAX(M$4:M189)+1</f>
        <v>8</v>
      </c>
      <c r="AH190">
        <f>MAX(N$4:N189)+1</f>
        <v>2</v>
      </c>
      <c r="AI190">
        <f>MAX(O$4:O189)+1</f>
        <v>27</v>
      </c>
      <c r="AJ190">
        <f>MAX(P$4:P189)+1</f>
        <v>3</v>
      </c>
      <c r="AK190">
        <f>MAX(Q$4:Q189)+1</f>
        <v>9</v>
      </c>
      <c r="AL190" t="e">
        <f>MAX(#REF!)+1</f>
        <v>#REF!</v>
      </c>
      <c r="AN190" s="105">
        <f>LOOKUP(U190,TR!$A$4:$A$11,TR!$B$4:$B$11)</f>
        <v>0.020439814814814817</v>
      </c>
      <c r="AP190" s="154"/>
    </row>
    <row r="191" spans="1:42" ht="12.75">
      <c r="A191" s="227" t="s">
        <v>245</v>
      </c>
      <c r="B191" s="126">
        <v>90</v>
      </c>
      <c r="C191" s="123" t="str">
        <f>LOOKUP(B191,'Startovní listina'!$B$3:$B$302,'Startovní listina'!$C$3:$C$302)</f>
        <v>Papaj Petr</v>
      </c>
      <c r="D191" s="123" t="str">
        <f>LOOKUP(B191,'Startovní listina'!$B$3:$B$302,'Startovní listina'!$D$3:$D$302)</f>
        <v>TJ Kanoistika Bohemia Poděbrady</v>
      </c>
      <c r="E191" s="124">
        <f>LOOKUP(B191,'Startovní listina'!$B$3:$B$302,'Startovní listina'!$E$3:$E$302)</f>
        <v>1992</v>
      </c>
      <c r="F191" s="128">
        <v>0.034212962962962966</v>
      </c>
      <c r="G191" s="132">
        <f t="shared" si="30"/>
        <v>99</v>
      </c>
      <c r="H191" s="132" t="str">
        <f t="shared" si="31"/>
        <v> </v>
      </c>
      <c r="I191" s="132" t="str">
        <f t="shared" si="32"/>
        <v> </v>
      </c>
      <c r="J191" s="132" t="str">
        <f t="shared" si="33"/>
        <v> </v>
      </c>
      <c r="K191" s="132" t="str">
        <f t="shared" si="34"/>
        <v> </v>
      </c>
      <c r="L191" s="132" t="str">
        <f t="shared" si="35"/>
        <v> </v>
      </c>
      <c r="M191" s="132" t="str">
        <f t="shared" si="36"/>
        <v> </v>
      </c>
      <c r="N191" s="132" t="str">
        <f t="shared" si="37"/>
        <v> </v>
      </c>
      <c r="O191" s="132" t="str">
        <f t="shared" si="38"/>
        <v> </v>
      </c>
      <c r="P191" s="132" t="str">
        <f t="shared" si="39"/>
        <v> </v>
      </c>
      <c r="Q191" s="132" t="str">
        <f t="shared" si="40"/>
        <v> </v>
      </c>
      <c r="R191" s="220" t="str">
        <f t="shared" si="41"/>
        <v> </v>
      </c>
      <c r="S191" s="223">
        <f>(F$4/F191)*100</f>
        <v>62.75372124492557</v>
      </c>
      <c r="T191" s="104" t="s">
        <v>158</v>
      </c>
      <c r="U191" s="98" t="str">
        <f>LOOKUP(B191,'Startovní listina'!$B$3:$B$302,'Startovní listina'!$F$3:$F$302)</f>
        <v>A</v>
      </c>
      <c r="V191" s="98" t="str">
        <f>LOOKUP(B191,'Startovní listina'!$B$3:$B$302,'Startovní listina'!$N$3:$N$302)</f>
        <v>N</v>
      </c>
      <c r="W191" s="98" t="str">
        <f>LOOKUP(B191,'Startovní listina'!$B$3:$B$302,'Startovní listina'!$O$3:$O$302)</f>
        <v>N</v>
      </c>
      <c r="X191" s="98" t="str">
        <f>LOOKUP(B191,'Startovní listina'!$B$3:$B$302,'Startovní listina'!$T$3:$T$302)</f>
        <v>N</v>
      </c>
      <c r="Y191" s="98" t="str">
        <f>LOOKUP(B191,'Startovní listina'!$B$3:$B$302,'Startovní listina'!$U$3:$U$302)</f>
        <v>N</v>
      </c>
      <c r="Z191" t="s">
        <v>158</v>
      </c>
      <c r="AA191">
        <f>MAX(G$4:G190)+1</f>
        <v>99</v>
      </c>
      <c r="AB191">
        <f>MAX(H$4:H190)+1</f>
        <v>41</v>
      </c>
      <c r="AC191">
        <f>MAX(I$4:I190)+1</f>
        <v>25</v>
      </c>
      <c r="AD191">
        <f>MAX(J$4:J190)+1</f>
        <v>7</v>
      </c>
      <c r="AE191">
        <f>MAX(K$4:K190)+1</f>
        <v>4</v>
      </c>
      <c r="AF191">
        <f>MAX(L$4:L190)+1</f>
        <v>9</v>
      </c>
      <c r="AG191">
        <f>MAX(M$4:M190)+1</f>
        <v>8</v>
      </c>
      <c r="AH191">
        <f>MAX(N$4:N190)+1</f>
        <v>2</v>
      </c>
      <c r="AI191">
        <f>MAX(O$4:O190)+1</f>
        <v>28</v>
      </c>
      <c r="AJ191">
        <f>MAX(P$4:P190)+1</f>
        <v>3</v>
      </c>
      <c r="AK191">
        <f>MAX(Q$4:Q190)+1</f>
        <v>10</v>
      </c>
      <c r="AL191" t="e">
        <f>MAX(#REF!)+1</f>
        <v>#REF!</v>
      </c>
      <c r="AN191" s="105">
        <f>LOOKUP(U191,TR!$A$4:$A$11,TR!$B$4:$B$11)</f>
        <v>0.020439814814814817</v>
      </c>
      <c r="AP191" s="154"/>
    </row>
    <row r="192" spans="1:42" ht="12.75">
      <c r="A192" s="227" t="s">
        <v>246</v>
      </c>
      <c r="B192" s="126">
        <v>105</v>
      </c>
      <c r="C192" s="123" t="str">
        <f>LOOKUP(B192,'Startovní listina'!$B$3:$B$302,'Startovní listina'!$C$3:$C$302)</f>
        <v>Niedoba Jiří</v>
      </c>
      <c r="D192" s="123" t="str">
        <f>LOOKUP(B192,'Startovní listina'!$B$3:$B$302,'Startovní listina'!$D$3:$D$302)</f>
        <v>Polepy</v>
      </c>
      <c r="E192" s="124">
        <f>LOOKUP(B192,'Startovní listina'!$B$3:$B$302,'Startovní listina'!$E$3:$E$302)</f>
        <v>1963</v>
      </c>
      <c r="F192" s="128">
        <v>0.034212962962962966</v>
      </c>
      <c r="G192" s="132" t="str">
        <f t="shared" si="30"/>
        <v> </v>
      </c>
      <c r="H192" s="132">
        <f t="shared" si="31"/>
        <v>41</v>
      </c>
      <c r="I192" s="132" t="str">
        <f t="shared" si="32"/>
        <v> </v>
      </c>
      <c r="J192" s="132" t="str">
        <f t="shared" si="33"/>
        <v> </v>
      </c>
      <c r="K192" s="132" t="str">
        <f t="shared" si="34"/>
        <v> </v>
      </c>
      <c r="L192" s="132" t="str">
        <f t="shared" si="35"/>
        <v> </v>
      </c>
      <c r="M192" s="132" t="str">
        <f t="shared" si="36"/>
        <v> </v>
      </c>
      <c r="N192" s="132" t="str">
        <f t="shared" si="37"/>
        <v> </v>
      </c>
      <c r="O192" s="132">
        <f t="shared" si="38"/>
        <v>28</v>
      </c>
      <c r="P192" s="132" t="str">
        <f t="shared" si="39"/>
        <v> </v>
      </c>
      <c r="Q192" s="132" t="str">
        <f t="shared" si="40"/>
        <v> </v>
      </c>
      <c r="R192" s="220" t="str">
        <f t="shared" si="41"/>
        <v> </v>
      </c>
      <c r="S192" s="223">
        <f>(F$4/F192)*100</f>
        <v>62.75372124492557</v>
      </c>
      <c r="T192" s="104" t="s">
        <v>158</v>
      </c>
      <c r="U192" s="98" t="str">
        <f>LOOKUP(B192,'Startovní listina'!$B$3:$B$302,'Startovní listina'!$F$3:$F$302)</f>
        <v>B</v>
      </c>
      <c r="V192" s="98" t="str">
        <f>LOOKUP(B192,'Startovní listina'!$B$3:$B$302,'Startovní listina'!$N$3:$N$302)</f>
        <v>A</v>
      </c>
      <c r="W192" s="98" t="str">
        <f>LOOKUP(B192,'Startovní listina'!$B$3:$B$302,'Startovní listina'!$O$3:$O$302)</f>
        <v>N</v>
      </c>
      <c r="X192" s="98" t="str">
        <f>LOOKUP(B192,'Startovní listina'!$B$3:$B$302,'Startovní listina'!$T$3:$T$302)</f>
        <v>N</v>
      </c>
      <c r="Y192" s="98" t="str">
        <f>LOOKUP(B192,'Startovní listina'!$B$3:$B$302,'Startovní listina'!$U$3:$U$302)</f>
        <v>N</v>
      </c>
      <c r="Z192" t="s">
        <v>158</v>
      </c>
      <c r="AA192">
        <f>MAX(G$4:G191)+1</f>
        <v>100</v>
      </c>
      <c r="AB192">
        <f>MAX(H$4:H191)+1</f>
        <v>41</v>
      </c>
      <c r="AC192">
        <f>MAX(I$4:I191)+1</f>
        <v>25</v>
      </c>
      <c r="AD192">
        <f>MAX(J$4:J191)+1</f>
        <v>7</v>
      </c>
      <c r="AE192">
        <f>MAX(K$4:K191)+1</f>
        <v>4</v>
      </c>
      <c r="AF192">
        <f>MAX(L$4:L191)+1</f>
        <v>9</v>
      </c>
      <c r="AG192">
        <f>MAX(M$4:M191)+1</f>
        <v>8</v>
      </c>
      <c r="AH192">
        <f>MAX(N$4:N191)+1</f>
        <v>2</v>
      </c>
      <c r="AI192">
        <f>MAX(O$4:O191)+1</f>
        <v>28</v>
      </c>
      <c r="AJ192">
        <f>MAX(P$4:P191)+1</f>
        <v>3</v>
      </c>
      <c r="AK192">
        <f>MAX(Q$4:Q191)+1</f>
        <v>10</v>
      </c>
      <c r="AL192" t="e">
        <f>MAX(#REF!)+1</f>
        <v>#REF!</v>
      </c>
      <c r="AN192" s="105">
        <f>LOOKUP(U192,TR!$A$4:$A$11,TR!$B$4:$B$11)</f>
        <v>0.021863425925925925</v>
      </c>
      <c r="AP192" s="154"/>
    </row>
    <row r="193" spans="1:42" ht="12.75">
      <c r="A193" s="227" t="s">
        <v>247</v>
      </c>
      <c r="B193" s="126">
        <v>162</v>
      </c>
      <c r="C193" s="123" t="str">
        <f>LOOKUP(B193,'Startovní listina'!$B$3:$B$302,'Startovní listina'!$C$3:$C$302)</f>
        <v>Dolejš Radomír</v>
      </c>
      <c r="D193" s="123" t="str">
        <f>LOOKUP(B193,'Startovní listina'!$B$3:$B$302,'Startovní listina'!$D$3:$D$302)</f>
        <v>SABZO Praha</v>
      </c>
      <c r="E193" s="124">
        <f>LOOKUP(B193,'Startovní listina'!$B$3:$B$302,'Startovní listina'!$E$3:$E$302)</f>
        <v>1958</v>
      </c>
      <c r="F193" s="128">
        <v>0.0344212962962963</v>
      </c>
      <c r="G193" s="132">
        <f t="shared" si="30"/>
        <v>100</v>
      </c>
      <c r="H193" s="132" t="str">
        <f t="shared" si="31"/>
        <v> </v>
      </c>
      <c r="I193" s="132" t="str">
        <f t="shared" si="32"/>
        <v> </v>
      </c>
      <c r="J193" s="132" t="str">
        <f t="shared" si="33"/>
        <v> </v>
      </c>
      <c r="K193" s="132" t="str">
        <f t="shared" si="34"/>
        <v> </v>
      </c>
      <c r="L193" s="132" t="str">
        <f t="shared" si="35"/>
        <v> </v>
      </c>
      <c r="M193" s="132" t="str">
        <f t="shared" si="36"/>
        <v> </v>
      </c>
      <c r="N193" s="132" t="str">
        <f t="shared" si="37"/>
        <v> </v>
      </c>
      <c r="O193" s="132" t="str">
        <f t="shared" si="38"/>
        <v> </v>
      </c>
      <c r="P193" s="132" t="str">
        <f t="shared" si="39"/>
        <v> </v>
      </c>
      <c r="Q193" s="132" t="str">
        <f t="shared" si="40"/>
        <v> </v>
      </c>
      <c r="R193" s="220" t="str">
        <f t="shared" si="41"/>
        <v> </v>
      </c>
      <c r="S193" s="223">
        <f>(F$4/F193)*100</f>
        <v>62.373907195696034</v>
      </c>
      <c r="T193" s="104" t="s">
        <v>158</v>
      </c>
      <c r="U193" s="98" t="str">
        <f>LOOKUP(B193,'Startovní listina'!$B$3:$B$302,'Startovní listina'!$F$3:$F$302)</f>
        <v>A</v>
      </c>
      <c r="V193" s="98" t="str">
        <f>LOOKUP(B193,'Startovní listina'!$B$3:$B$302,'Startovní listina'!$N$3:$N$302)</f>
        <v>N</v>
      </c>
      <c r="W193" s="98" t="str">
        <f>LOOKUP(B193,'Startovní listina'!$B$3:$B$302,'Startovní listina'!$O$3:$O$302)</f>
        <v>N</v>
      </c>
      <c r="X193" s="98" t="str">
        <f>LOOKUP(B193,'Startovní listina'!$B$3:$B$302,'Startovní listina'!$T$3:$T$302)</f>
        <v>N</v>
      </c>
      <c r="Y193" s="98" t="str">
        <f>LOOKUP(B193,'Startovní listina'!$B$3:$B$302,'Startovní listina'!$U$3:$U$302)</f>
        <v>N</v>
      </c>
      <c r="Z193" t="s">
        <v>158</v>
      </c>
      <c r="AA193">
        <f>MAX(G$4:G192)+1</f>
        <v>100</v>
      </c>
      <c r="AB193">
        <f>MAX(H$4:H192)+1</f>
        <v>42</v>
      </c>
      <c r="AC193">
        <f>MAX(I$4:I192)+1</f>
        <v>25</v>
      </c>
      <c r="AD193">
        <f>MAX(J$4:J192)+1</f>
        <v>7</v>
      </c>
      <c r="AE193">
        <f>MAX(K$4:K192)+1</f>
        <v>4</v>
      </c>
      <c r="AF193">
        <f>MAX(L$4:L192)+1</f>
        <v>9</v>
      </c>
      <c r="AG193">
        <f>MAX(M$4:M192)+1</f>
        <v>8</v>
      </c>
      <c r="AH193">
        <f>MAX(N$4:N192)+1</f>
        <v>2</v>
      </c>
      <c r="AI193">
        <f>MAX(O$4:O192)+1</f>
        <v>29</v>
      </c>
      <c r="AJ193">
        <f>MAX(P$4:P192)+1</f>
        <v>3</v>
      </c>
      <c r="AK193">
        <f>MAX(Q$4:Q192)+1</f>
        <v>10</v>
      </c>
      <c r="AL193" t="e">
        <f>MAX(#REF!)+1</f>
        <v>#REF!</v>
      </c>
      <c r="AN193" s="105">
        <f>LOOKUP(U193,TR!$A$4:$A$11,TR!$B$4:$B$11)</f>
        <v>0.020439814814814817</v>
      </c>
      <c r="AP193" s="154"/>
    </row>
    <row r="194" spans="1:42" ht="12.75">
      <c r="A194" s="227" t="s">
        <v>248</v>
      </c>
      <c r="B194" s="126">
        <v>311</v>
      </c>
      <c r="C194" s="123" t="str">
        <f>LOOKUP(B194,'Startovní listina'!$B$3:$B$302,'Startovní listina'!$C$3:$C$302)</f>
        <v>Švec Otakar</v>
      </c>
      <c r="D194" s="123" t="str">
        <f>LOOKUP(B194,'Startovní listina'!$B$3:$B$302,'Startovní listina'!$D$3:$D$302)</f>
        <v>Poděbrady</v>
      </c>
      <c r="E194" s="124">
        <f>LOOKUP(B194,'Startovní listina'!$B$3:$B$302,'Startovní listina'!$E$3:$E$302)</f>
        <v>1946</v>
      </c>
      <c r="F194" s="128">
        <v>0.034895833333333334</v>
      </c>
      <c r="G194" s="132" t="str">
        <f t="shared" si="30"/>
        <v> </v>
      </c>
      <c r="H194" s="132" t="str">
        <f t="shared" si="31"/>
        <v> </v>
      </c>
      <c r="I194" s="132" t="str">
        <f t="shared" si="32"/>
        <v> </v>
      </c>
      <c r="J194" s="132">
        <f t="shared" si="33"/>
        <v>7</v>
      </c>
      <c r="K194" s="132" t="str">
        <f t="shared" si="34"/>
        <v> </v>
      </c>
      <c r="L194" s="132" t="str">
        <f t="shared" si="35"/>
        <v> </v>
      </c>
      <c r="M194" s="132" t="str">
        <f t="shared" si="36"/>
        <v> </v>
      </c>
      <c r="N194" s="132" t="str">
        <f t="shared" si="37"/>
        <v> </v>
      </c>
      <c r="O194" s="132" t="str">
        <f t="shared" si="38"/>
        <v> </v>
      </c>
      <c r="P194" s="132" t="str">
        <f t="shared" si="39"/>
        <v> </v>
      </c>
      <c r="Q194" s="132" t="str">
        <f t="shared" si="40"/>
        <v> </v>
      </c>
      <c r="R194" s="220" t="str">
        <f t="shared" si="41"/>
        <v> </v>
      </c>
      <c r="S194" s="223">
        <f>(F$4/F194)*100</f>
        <v>61.52570480928691</v>
      </c>
      <c r="T194" s="104" t="s">
        <v>158</v>
      </c>
      <c r="U194" s="98" t="str">
        <f>LOOKUP(B194,'Startovní listina'!$B$3:$B$302,'Startovní listina'!$F$3:$F$302)</f>
        <v>D</v>
      </c>
      <c r="V194" s="98" t="str">
        <f>LOOKUP(B194,'Startovní listina'!$B$3:$B$302,'Startovní listina'!$N$3:$N$302)</f>
        <v>N</v>
      </c>
      <c r="W194" s="98" t="str">
        <f>LOOKUP(B194,'Startovní listina'!$B$3:$B$302,'Startovní listina'!$O$3:$O$302)</f>
        <v>N</v>
      </c>
      <c r="X194" s="98" t="str">
        <f>LOOKUP(B194,'Startovní listina'!$B$3:$B$302,'Startovní listina'!$T$3:$T$302)</f>
        <v>N</v>
      </c>
      <c r="Y194" s="98" t="str">
        <f>LOOKUP(B194,'Startovní listina'!$B$3:$B$302,'Startovní listina'!$U$3:$U$302)</f>
        <v>N</v>
      </c>
      <c r="Z194" t="s">
        <v>158</v>
      </c>
      <c r="AA194">
        <f>MAX(G$4:G193)+1</f>
        <v>101</v>
      </c>
      <c r="AB194">
        <f>MAX(H$4:H193)+1</f>
        <v>42</v>
      </c>
      <c r="AC194">
        <f>MAX(I$4:I193)+1</f>
        <v>25</v>
      </c>
      <c r="AD194">
        <f>MAX(J$4:J193)+1</f>
        <v>7</v>
      </c>
      <c r="AE194">
        <f>MAX(K$4:K193)+1</f>
        <v>4</v>
      </c>
      <c r="AF194">
        <f>MAX(L$4:L193)+1</f>
        <v>9</v>
      </c>
      <c r="AG194">
        <f>MAX(M$4:M193)+1</f>
        <v>8</v>
      </c>
      <c r="AH194">
        <f>MAX(N$4:N193)+1</f>
        <v>2</v>
      </c>
      <c r="AI194">
        <f>MAX(O$4:O193)+1</f>
        <v>29</v>
      </c>
      <c r="AJ194">
        <f>MAX(P$4:P193)+1</f>
        <v>3</v>
      </c>
      <c r="AK194">
        <f>MAX(Q$4:Q193)+1</f>
        <v>10</v>
      </c>
      <c r="AL194" t="e">
        <f>MAX(#REF!)+1</f>
        <v>#REF!</v>
      </c>
      <c r="AN194" s="105">
        <f>LOOKUP(U194,TR!$A$4:$A$11,TR!$B$4:$B$11)</f>
        <v>0.025543981481481483</v>
      </c>
      <c r="AP194" s="154"/>
    </row>
    <row r="195" spans="1:40" ht="12.75">
      <c r="A195" s="227" t="s">
        <v>249</v>
      </c>
      <c r="B195" s="126">
        <v>340</v>
      </c>
      <c r="C195" s="123" t="str">
        <f>LOOKUP(B195,'Startovní listina'!$B$3:$B$302,'Startovní listina'!$C$3:$C$302)</f>
        <v>Zárubová Jana</v>
      </c>
      <c r="D195" s="123" t="str">
        <f>LOOKUP(B195,'Startovní listina'!$B$3:$B$302,'Startovní listina'!$D$3:$D$302)</f>
        <v>AC Praha 1890</v>
      </c>
      <c r="E195" s="124">
        <f>LOOKUP(B195,'Startovní listina'!$B$3:$B$302,'Startovní listina'!$E$3:$E$302)</f>
        <v>1959</v>
      </c>
      <c r="F195" s="128">
        <v>0.03497685185185185</v>
      </c>
      <c r="G195" s="132" t="str">
        <f t="shared" si="30"/>
        <v> </v>
      </c>
      <c r="H195" s="132" t="str">
        <f t="shared" si="31"/>
        <v> </v>
      </c>
      <c r="I195" s="132" t="str">
        <f t="shared" si="32"/>
        <v> </v>
      </c>
      <c r="J195" s="132" t="str">
        <f t="shared" si="33"/>
        <v> </v>
      </c>
      <c r="K195" s="132" t="str">
        <f t="shared" si="34"/>
        <v> </v>
      </c>
      <c r="L195" s="132" t="str">
        <f t="shared" si="35"/>
        <v> </v>
      </c>
      <c r="M195" s="132" t="str">
        <f t="shared" si="36"/>
        <v> </v>
      </c>
      <c r="N195" s="132">
        <f t="shared" si="37"/>
        <v>2</v>
      </c>
      <c r="O195" s="132" t="str">
        <f t="shared" si="38"/>
        <v> </v>
      </c>
      <c r="P195" s="132" t="str">
        <f t="shared" si="39"/>
        <v> </v>
      </c>
      <c r="Q195" s="132" t="str">
        <f t="shared" si="40"/>
        <v> </v>
      </c>
      <c r="R195" s="220" t="str">
        <f t="shared" si="41"/>
        <v> </v>
      </c>
      <c r="S195" s="223">
        <f>(F$55/F195)*100</f>
        <v>74.81800132362673</v>
      </c>
      <c r="T195" s="104" t="s">
        <v>158</v>
      </c>
      <c r="U195" s="98" t="str">
        <f>LOOKUP(B195,'Startovní listina'!$B$3:$B$302,'Startovní listina'!$F$3:$F$302)</f>
        <v>H</v>
      </c>
      <c r="V195" s="98" t="str">
        <f>LOOKUP(B195,'Startovní listina'!$B$3:$B$302,'Startovní listina'!$N$3:$N$302)</f>
        <v>N</v>
      </c>
      <c r="W195" s="98" t="str">
        <f>LOOKUP(B195,'Startovní listina'!$B$3:$B$302,'Startovní listina'!$O$3:$O$302)</f>
        <v>N</v>
      </c>
      <c r="X195" s="98" t="str">
        <f>LOOKUP(B195,'Startovní listina'!$B$3:$B$302,'Startovní listina'!$T$3:$T$302)</f>
        <v>N</v>
      </c>
      <c r="Y195" s="98" t="str">
        <f>LOOKUP(B195,'Startovní listina'!$B$3:$B$302,'Startovní listina'!$U$3:$U$302)</f>
        <v>N</v>
      </c>
      <c r="Z195" t="s">
        <v>158</v>
      </c>
      <c r="AA195">
        <f>MAX(G$4:G194)+1</f>
        <v>101</v>
      </c>
      <c r="AB195">
        <f>MAX(H$4:H194)+1</f>
        <v>42</v>
      </c>
      <c r="AC195">
        <f>MAX(I$4:I194)+1</f>
        <v>25</v>
      </c>
      <c r="AD195">
        <f>MAX(J$4:J194)+1</f>
        <v>8</v>
      </c>
      <c r="AE195">
        <f>MAX(K$4:K194)+1</f>
        <v>4</v>
      </c>
      <c r="AF195">
        <f>MAX(L$4:L194)+1</f>
        <v>9</v>
      </c>
      <c r="AG195">
        <f>MAX(M$4:M194)+1</f>
        <v>8</v>
      </c>
      <c r="AH195">
        <f>MAX(N$4:N194)+1</f>
        <v>2</v>
      </c>
      <c r="AI195">
        <f>MAX(O$4:O194)+1</f>
        <v>29</v>
      </c>
      <c r="AJ195">
        <f>MAX(P$4:P194)+1</f>
        <v>3</v>
      </c>
      <c r="AK195">
        <f>MAX(Q$4:Q194)+1</f>
        <v>10</v>
      </c>
      <c r="AL195" t="e">
        <f>MAX(#REF!)+1</f>
        <v>#REF!</v>
      </c>
      <c r="AN195" s="105">
        <f>LOOKUP(U195,TR!$A$4:$A$11,TR!$B$4:$B$11)</f>
        <v>0.02884259259259259</v>
      </c>
    </row>
    <row r="196" spans="1:42" ht="12.75">
      <c r="A196" s="227" t="s">
        <v>250</v>
      </c>
      <c r="B196" s="126">
        <v>192</v>
      </c>
      <c r="C196" s="123" t="str">
        <f>LOOKUP(B196,'Startovní listina'!$B$3:$B$302,'Startovní listina'!$C$3:$C$302)</f>
        <v>Zajíc Jan</v>
      </c>
      <c r="D196" s="123" t="str">
        <f>LOOKUP(B196,'Startovní listina'!$B$3:$B$302,'Startovní listina'!$D$3:$D$302)</f>
        <v>Hvězda SKP Pardubice</v>
      </c>
      <c r="E196" s="124">
        <f>LOOKUP(B196,'Startovní listina'!$B$3:$B$302,'Startovní listina'!$E$3:$E$302)</f>
        <v>1953</v>
      </c>
      <c r="F196" s="128">
        <v>0.0350462962962963</v>
      </c>
      <c r="G196" s="132" t="str">
        <f t="shared" si="30"/>
        <v> </v>
      </c>
      <c r="H196" s="132" t="str">
        <f t="shared" si="31"/>
        <v> </v>
      </c>
      <c r="I196" s="132">
        <f t="shared" si="32"/>
        <v>25</v>
      </c>
      <c r="J196" s="132" t="str">
        <f t="shared" si="33"/>
        <v> </v>
      </c>
      <c r="K196" s="132" t="str">
        <f t="shared" si="34"/>
        <v> </v>
      </c>
      <c r="L196" s="132" t="str">
        <f t="shared" si="35"/>
        <v> </v>
      </c>
      <c r="M196" s="132" t="str">
        <f t="shared" si="36"/>
        <v> </v>
      </c>
      <c r="N196" s="132" t="str">
        <f t="shared" si="37"/>
        <v> </v>
      </c>
      <c r="O196" s="132" t="str">
        <f t="shared" si="38"/>
        <v> </v>
      </c>
      <c r="P196" s="132" t="str">
        <f t="shared" si="39"/>
        <v> </v>
      </c>
      <c r="Q196" s="132" t="str">
        <f t="shared" si="40"/>
        <v> </v>
      </c>
      <c r="R196" s="220" t="str">
        <f t="shared" si="41"/>
        <v> </v>
      </c>
      <c r="S196" s="223">
        <f aca="true" t="shared" si="45" ref="S196:S202">(F$4/F196)*100</f>
        <v>61.26155878467636</v>
      </c>
      <c r="T196" s="104" t="s">
        <v>158</v>
      </c>
      <c r="U196" s="98" t="str">
        <f>LOOKUP(B196,'Startovní listina'!$B$3:$B$302,'Startovní listina'!$F$3:$F$302)</f>
        <v>C</v>
      </c>
      <c r="V196" s="98" t="str">
        <f>LOOKUP(B196,'Startovní listina'!$B$3:$B$302,'Startovní listina'!$N$3:$N$302)</f>
        <v>N</v>
      </c>
      <c r="W196" s="98" t="str">
        <f>LOOKUP(B196,'Startovní listina'!$B$3:$B$302,'Startovní listina'!$O$3:$O$302)</f>
        <v>N</v>
      </c>
      <c r="X196" s="98" t="str">
        <f>LOOKUP(B196,'Startovní listina'!$B$3:$B$302,'Startovní listina'!$T$3:$T$302)</f>
        <v>N</v>
      </c>
      <c r="Y196" s="98" t="str">
        <f>LOOKUP(B196,'Startovní listina'!$B$3:$B$302,'Startovní listina'!$U$3:$U$302)</f>
        <v>N</v>
      </c>
      <c r="Z196" t="s">
        <v>158</v>
      </c>
      <c r="AA196">
        <f>MAX(G$4:G195)+1</f>
        <v>101</v>
      </c>
      <c r="AB196">
        <f>MAX(H$4:H195)+1</f>
        <v>42</v>
      </c>
      <c r="AC196">
        <f>MAX(I$4:I195)+1</f>
        <v>25</v>
      </c>
      <c r="AD196">
        <f>MAX(J$4:J195)+1</f>
        <v>8</v>
      </c>
      <c r="AE196">
        <f>MAX(K$4:K195)+1</f>
        <v>4</v>
      </c>
      <c r="AF196">
        <f>MAX(L$4:L195)+1</f>
        <v>9</v>
      </c>
      <c r="AG196">
        <f>MAX(M$4:M195)+1</f>
        <v>8</v>
      </c>
      <c r="AH196">
        <f>MAX(N$4:N195)+1</f>
        <v>3</v>
      </c>
      <c r="AI196">
        <f>MAX(O$4:O195)+1</f>
        <v>29</v>
      </c>
      <c r="AJ196">
        <f>MAX(P$4:P195)+1</f>
        <v>3</v>
      </c>
      <c r="AK196">
        <f>MAX(Q$4:Q195)+1</f>
        <v>10</v>
      </c>
      <c r="AL196" t="e">
        <f>MAX(#REF!)+1</f>
        <v>#REF!</v>
      </c>
      <c r="AN196" s="105">
        <f>LOOKUP(U196,TR!$A$4:$A$11,TR!$B$4:$B$11)</f>
        <v>0.02342592592592593</v>
      </c>
      <c r="AP196" s="154"/>
    </row>
    <row r="197" spans="1:42" ht="12.75">
      <c r="A197" s="227" t="s">
        <v>251</v>
      </c>
      <c r="B197" s="126">
        <v>187</v>
      </c>
      <c r="C197" s="123" t="str">
        <f>LOOKUP(B197,'Startovní listina'!$B$3:$B$302,'Startovní listina'!$C$3:$C$302)</f>
        <v>Motejlek Lubor</v>
      </c>
      <c r="D197" s="123" t="str">
        <f>LOOKUP(B197,'Startovní listina'!$B$3:$B$302,'Startovní listina'!$D$3:$D$302)</f>
        <v>Nymburk</v>
      </c>
      <c r="E197" s="124">
        <f>LOOKUP(B197,'Startovní listina'!$B$3:$B$302,'Startovní listina'!$E$3:$E$302)</f>
        <v>1955</v>
      </c>
      <c r="F197" s="128">
        <v>0.03505787037037037</v>
      </c>
      <c r="G197" s="132" t="str">
        <f aca="true" t="shared" si="46" ref="G197:G232">IF($U197="A",AA197,$Z197)</f>
        <v> </v>
      </c>
      <c r="H197" s="132" t="str">
        <f aca="true" t="shared" si="47" ref="H197:H232">IF($U197="B",AB197,Z197)</f>
        <v> </v>
      </c>
      <c r="I197" s="132">
        <f aca="true" t="shared" si="48" ref="I197:I232">IF($U197="C",AC197,$Z197)</f>
        <v>26</v>
      </c>
      <c r="J197" s="132" t="str">
        <f aca="true" t="shared" si="49" ref="J197:J232">IF($U197="D",AD197,$Z197)</f>
        <v> </v>
      </c>
      <c r="K197" s="132" t="str">
        <f aca="true" t="shared" si="50" ref="K197:K232">IF($U197="E",AE197,$Z197)</f>
        <v> </v>
      </c>
      <c r="L197" s="132" t="str">
        <f aca="true" t="shared" si="51" ref="L197:L232">IF($U197="F",AF197,$Z197)</f>
        <v> </v>
      </c>
      <c r="M197" s="132" t="str">
        <f aca="true" t="shared" si="52" ref="M197:M232">IF($U197="G",AG197,$Z197)</f>
        <v> </v>
      </c>
      <c r="N197" s="132" t="str">
        <f aca="true" t="shared" si="53" ref="N197:N232">IF($U197="H",AH197,$Z197)</f>
        <v> </v>
      </c>
      <c r="O197" s="132" t="str">
        <f aca="true" t="shared" si="54" ref="O197:O232">IF(V197="A",AI197,$Z197)</f>
        <v> </v>
      </c>
      <c r="P197" s="132" t="str">
        <f aca="true" t="shared" si="55" ref="P197:P232">IF(W197="A",AJ197,$Z197)</f>
        <v> </v>
      </c>
      <c r="Q197" s="132" t="str">
        <f aca="true" t="shared" si="56" ref="Q197:Q232">IF(X197="A",AK197,$Z197)</f>
        <v> </v>
      </c>
      <c r="R197" s="220" t="str">
        <f aca="true" t="shared" si="57" ref="R197:R232">IF(F197&lt;AN197,$R$2,T197)</f>
        <v> </v>
      </c>
      <c r="S197" s="223">
        <f t="shared" si="45"/>
        <v>61.24133377352262</v>
      </c>
      <c r="T197" s="104" t="s">
        <v>158</v>
      </c>
      <c r="U197" s="98" t="str">
        <f>LOOKUP(B197,'Startovní listina'!$B$3:$B$302,'Startovní listina'!$F$3:$F$302)</f>
        <v>C</v>
      </c>
      <c r="V197" s="98" t="str">
        <f>LOOKUP(B197,'Startovní listina'!$B$3:$B$302,'Startovní listina'!$N$3:$N$302)</f>
        <v>N</v>
      </c>
      <c r="W197" s="98" t="str">
        <f>LOOKUP(B197,'Startovní listina'!$B$3:$B$302,'Startovní listina'!$O$3:$O$302)</f>
        <v>N</v>
      </c>
      <c r="X197" s="98" t="str">
        <f>LOOKUP(B197,'Startovní listina'!$B$3:$B$302,'Startovní listina'!$T$3:$T$302)</f>
        <v>N</v>
      </c>
      <c r="Y197" s="98" t="str">
        <f>LOOKUP(B197,'Startovní listina'!$B$3:$B$302,'Startovní listina'!$U$3:$U$302)</f>
        <v>N</v>
      </c>
      <c r="Z197" t="s">
        <v>158</v>
      </c>
      <c r="AA197">
        <f>MAX(G$4:G196)+1</f>
        <v>101</v>
      </c>
      <c r="AB197">
        <f>MAX(H$4:H196)+1</f>
        <v>42</v>
      </c>
      <c r="AC197">
        <f>MAX(I$4:I196)+1</f>
        <v>26</v>
      </c>
      <c r="AD197">
        <f>MAX(J$4:J196)+1</f>
        <v>8</v>
      </c>
      <c r="AE197">
        <f>MAX(K$4:K196)+1</f>
        <v>4</v>
      </c>
      <c r="AF197">
        <f>MAX(L$4:L196)+1</f>
        <v>9</v>
      </c>
      <c r="AG197">
        <f>MAX(M$4:M196)+1</f>
        <v>8</v>
      </c>
      <c r="AH197">
        <f>MAX(N$4:N196)+1</f>
        <v>3</v>
      </c>
      <c r="AI197">
        <f>MAX(O$4:O196)+1</f>
        <v>29</v>
      </c>
      <c r="AJ197">
        <f>MAX(P$4:P196)+1</f>
        <v>3</v>
      </c>
      <c r="AK197">
        <f>MAX(Q$4:Q196)+1</f>
        <v>10</v>
      </c>
      <c r="AL197" t="e">
        <f>MAX(#REF!)+1</f>
        <v>#REF!</v>
      </c>
      <c r="AN197" s="105">
        <f>LOOKUP(U197,TR!$A$4:$A$11,TR!$B$4:$B$11)</f>
        <v>0.02342592592592593</v>
      </c>
      <c r="AP197" s="154"/>
    </row>
    <row r="198" spans="1:42" ht="12.75">
      <c r="A198" s="227" t="s">
        <v>252</v>
      </c>
      <c r="B198" s="126">
        <v>158</v>
      </c>
      <c r="C198" s="123" t="str">
        <f>LOOKUP(B198,'Startovní listina'!$B$3:$B$302,'Startovní listina'!$C$3:$C$302)</f>
        <v>Fousek Jiří</v>
      </c>
      <c r="D198" s="123" t="str">
        <f>LOOKUP(B198,'Startovní listina'!$B$3:$B$302,'Startovní listina'!$D$3:$D$302)</f>
        <v>Vlčí Habřina</v>
      </c>
      <c r="E198" s="124">
        <f>LOOKUP(B198,'Startovní listina'!$B$3:$B$302,'Startovní listina'!$E$3:$E$302)</f>
        <v>1967</v>
      </c>
      <c r="F198" s="128">
        <v>0.035416666666666666</v>
      </c>
      <c r="G198" s="132" t="str">
        <f t="shared" si="46"/>
        <v> </v>
      </c>
      <c r="H198" s="132">
        <f t="shared" si="47"/>
        <v>42</v>
      </c>
      <c r="I198" s="132" t="str">
        <f t="shared" si="48"/>
        <v> </v>
      </c>
      <c r="J198" s="132" t="str">
        <f t="shared" si="49"/>
        <v> </v>
      </c>
      <c r="K198" s="132" t="str">
        <f t="shared" si="50"/>
        <v> </v>
      </c>
      <c r="L198" s="132" t="str">
        <f t="shared" si="51"/>
        <v> </v>
      </c>
      <c r="M198" s="132" t="str">
        <f t="shared" si="52"/>
        <v> </v>
      </c>
      <c r="N198" s="132" t="str">
        <f t="shared" si="53"/>
        <v> </v>
      </c>
      <c r="O198" s="132" t="str">
        <f t="shared" si="54"/>
        <v> </v>
      </c>
      <c r="P198" s="132" t="str">
        <f t="shared" si="55"/>
        <v> </v>
      </c>
      <c r="Q198" s="132" t="str">
        <f t="shared" si="56"/>
        <v> </v>
      </c>
      <c r="R198" s="220" t="str">
        <f t="shared" si="57"/>
        <v> </v>
      </c>
      <c r="S198" s="223">
        <f t="shared" si="45"/>
        <v>60.62091503267975</v>
      </c>
      <c r="T198" s="104" t="s">
        <v>158</v>
      </c>
      <c r="U198" s="98" t="str">
        <f>LOOKUP(B198,'Startovní listina'!$B$3:$B$302,'Startovní listina'!$F$3:$F$302)</f>
        <v>B</v>
      </c>
      <c r="V198" s="98" t="str">
        <f>LOOKUP(B198,'Startovní listina'!$B$3:$B$302,'Startovní listina'!$N$3:$N$302)</f>
        <v>N</v>
      </c>
      <c r="W198" s="98" t="str">
        <f>LOOKUP(B198,'Startovní listina'!$B$3:$B$302,'Startovní listina'!$O$3:$O$302)</f>
        <v>N</v>
      </c>
      <c r="X198" s="98" t="str">
        <f>LOOKUP(B198,'Startovní listina'!$B$3:$B$302,'Startovní listina'!$T$3:$T$302)</f>
        <v>N</v>
      </c>
      <c r="Y198" s="98" t="str">
        <f>LOOKUP(B198,'Startovní listina'!$B$3:$B$302,'Startovní listina'!$U$3:$U$302)</f>
        <v>N</v>
      </c>
      <c r="Z198" t="s">
        <v>158</v>
      </c>
      <c r="AA198">
        <f>MAX(G$4:G197)+1</f>
        <v>101</v>
      </c>
      <c r="AB198">
        <f>MAX(H$4:H197)+1</f>
        <v>42</v>
      </c>
      <c r="AC198">
        <f>MAX(I$4:I197)+1</f>
        <v>27</v>
      </c>
      <c r="AD198">
        <f>MAX(J$4:J197)+1</f>
        <v>8</v>
      </c>
      <c r="AE198">
        <f>MAX(K$4:K197)+1</f>
        <v>4</v>
      </c>
      <c r="AF198">
        <f>MAX(L$4:L197)+1</f>
        <v>9</v>
      </c>
      <c r="AG198">
        <f>MAX(M$4:M197)+1</f>
        <v>8</v>
      </c>
      <c r="AH198">
        <f>MAX(N$4:N197)+1</f>
        <v>3</v>
      </c>
      <c r="AI198">
        <f>MAX(O$4:O197)+1</f>
        <v>29</v>
      </c>
      <c r="AJ198">
        <f>MAX(P$4:P197)+1</f>
        <v>3</v>
      </c>
      <c r="AK198">
        <f>MAX(Q$4:Q197)+1</f>
        <v>10</v>
      </c>
      <c r="AL198" t="e">
        <f>MAX(#REF!)+1</f>
        <v>#REF!</v>
      </c>
      <c r="AN198" s="105">
        <f>LOOKUP(U198,TR!$A$4:$A$11,TR!$B$4:$B$11)</f>
        <v>0.021863425925925925</v>
      </c>
      <c r="AP198" s="154"/>
    </row>
    <row r="199" spans="1:42" ht="12.75">
      <c r="A199" s="227" t="s">
        <v>253</v>
      </c>
      <c r="B199" s="126">
        <v>136</v>
      </c>
      <c r="C199" s="123" t="str">
        <f>LOOKUP(B199,'Startovní listina'!$B$3:$B$302,'Startovní listina'!$C$3:$C$302)</f>
        <v>Krátký Josef</v>
      </c>
      <c r="D199" s="123" t="str">
        <f>LOOKUP(B199,'Startovní listina'!$B$3:$B$302,'Startovní listina'!$D$3:$D$302)</f>
        <v>KP BKÚ Mělník</v>
      </c>
      <c r="E199" s="124">
        <f>LOOKUP(B199,'Startovní listina'!$B$3:$B$302,'Startovní listina'!$E$3:$E$302)</f>
        <v>1965</v>
      </c>
      <c r="F199" s="128">
        <v>0.035486111111111114</v>
      </c>
      <c r="G199" s="132" t="str">
        <f t="shared" si="46"/>
        <v> </v>
      </c>
      <c r="H199" s="132">
        <f t="shared" si="47"/>
        <v>43</v>
      </c>
      <c r="I199" s="132" t="str">
        <f t="shared" si="48"/>
        <v> </v>
      </c>
      <c r="J199" s="132" t="str">
        <f t="shared" si="49"/>
        <v> </v>
      </c>
      <c r="K199" s="132" t="str">
        <f t="shared" si="50"/>
        <v> </v>
      </c>
      <c r="L199" s="132" t="str">
        <f t="shared" si="51"/>
        <v> </v>
      </c>
      <c r="M199" s="132" t="str">
        <f t="shared" si="52"/>
        <v> </v>
      </c>
      <c r="N199" s="132" t="str">
        <f t="shared" si="53"/>
        <v> </v>
      </c>
      <c r="O199" s="132" t="str">
        <f t="shared" si="54"/>
        <v> </v>
      </c>
      <c r="P199" s="132" t="str">
        <f t="shared" si="55"/>
        <v> </v>
      </c>
      <c r="Q199" s="132" t="str">
        <f t="shared" si="56"/>
        <v> </v>
      </c>
      <c r="R199" s="220" t="str">
        <f t="shared" si="57"/>
        <v> </v>
      </c>
      <c r="S199" s="223">
        <f t="shared" si="45"/>
        <v>60.50228310502283</v>
      </c>
      <c r="T199" s="104" t="s">
        <v>158</v>
      </c>
      <c r="U199" s="98" t="str">
        <f>LOOKUP(B199,'Startovní listina'!$B$3:$B$302,'Startovní listina'!$F$3:$F$302)</f>
        <v>B</v>
      </c>
      <c r="V199" s="98" t="str">
        <f>LOOKUP(B199,'Startovní listina'!$B$3:$B$302,'Startovní listina'!$N$3:$N$302)</f>
        <v>N</v>
      </c>
      <c r="W199" s="98" t="str">
        <f>LOOKUP(B199,'Startovní listina'!$B$3:$B$302,'Startovní listina'!$O$3:$O$302)</f>
        <v>N</v>
      </c>
      <c r="X199" s="98" t="str">
        <f>LOOKUP(B199,'Startovní listina'!$B$3:$B$302,'Startovní listina'!$T$3:$T$302)</f>
        <v>N</v>
      </c>
      <c r="Y199" s="98" t="str">
        <f>LOOKUP(B199,'Startovní listina'!$B$3:$B$302,'Startovní listina'!$U$3:$U$302)</f>
        <v>N</v>
      </c>
      <c r="Z199" t="s">
        <v>158</v>
      </c>
      <c r="AA199">
        <f>MAX(G$4:G198)+1</f>
        <v>101</v>
      </c>
      <c r="AB199">
        <f>MAX(H$4:H198)+1</f>
        <v>43</v>
      </c>
      <c r="AC199">
        <f>MAX(I$4:I198)+1</f>
        <v>27</v>
      </c>
      <c r="AD199">
        <f>MAX(J$4:J198)+1</f>
        <v>8</v>
      </c>
      <c r="AE199">
        <f>MAX(K$4:K198)+1</f>
        <v>4</v>
      </c>
      <c r="AF199">
        <f>MAX(L$4:L198)+1</f>
        <v>9</v>
      </c>
      <c r="AG199">
        <f>MAX(M$4:M198)+1</f>
        <v>8</v>
      </c>
      <c r="AH199">
        <f>MAX(N$4:N198)+1</f>
        <v>3</v>
      </c>
      <c r="AI199">
        <f>MAX(O$4:O198)+1</f>
        <v>29</v>
      </c>
      <c r="AJ199">
        <f>MAX(P$4:P198)+1</f>
        <v>3</v>
      </c>
      <c r="AK199">
        <f>MAX(Q$4:Q198)+1</f>
        <v>10</v>
      </c>
      <c r="AL199" t="e">
        <f>MAX(#REF!)+1</f>
        <v>#REF!</v>
      </c>
      <c r="AN199" s="105">
        <f>LOOKUP(U199,TR!$A$4:$A$11,TR!$B$4:$B$11)</f>
        <v>0.021863425925925925</v>
      </c>
      <c r="AP199" s="154"/>
    </row>
    <row r="200" spans="1:42" ht="12.75">
      <c r="A200" s="227" t="s">
        <v>254</v>
      </c>
      <c r="B200" s="126">
        <v>199</v>
      </c>
      <c r="C200" s="123" t="str">
        <f>LOOKUP(B200,'Startovní listina'!$B$3:$B$302,'Startovní listina'!$C$3:$C$302)</f>
        <v>Sobotka Bohumil</v>
      </c>
      <c r="D200" s="123" t="str">
        <f>LOOKUP(B200,'Startovní listina'!$B$3:$B$302,'Startovní listina'!$D$3:$D$302)</f>
        <v>Sokol Kolín</v>
      </c>
      <c r="E200" s="124">
        <f>LOOKUP(B200,'Startovní listina'!$B$3:$B$302,'Startovní listina'!$E$3:$E$302)</f>
        <v>1954</v>
      </c>
      <c r="F200" s="128">
        <v>0.03550925925925926</v>
      </c>
      <c r="G200" s="132" t="str">
        <f t="shared" si="46"/>
        <v> </v>
      </c>
      <c r="H200" s="132" t="str">
        <f t="shared" si="47"/>
        <v> </v>
      </c>
      <c r="I200" s="132">
        <f t="shared" si="48"/>
        <v>27</v>
      </c>
      <c r="J200" s="132" t="str">
        <f t="shared" si="49"/>
        <v> </v>
      </c>
      <c r="K200" s="132" t="str">
        <f t="shared" si="50"/>
        <v> </v>
      </c>
      <c r="L200" s="132" t="str">
        <f t="shared" si="51"/>
        <v> </v>
      </c>
      <c r="M200" s="132" t="str">
        <f t="shared" si="52"/>
        <v> </v>
      </c>
      <c r="N200" s="132" t="str">
        <f t="shared" si="53"/>
        <v> </v>
      </c>
      <c r="O200" s="132">
        <f t="shared" si="54"/>
        <v>29</v>
      </c>
      <c r="P200" s="132" t="str">
        <f t="shared" si="55"/>
        <v> </v>
      </c>
      <c r="Q200" s="132" t="str">
        <f t="shared" si="56"/>
        <v> </v>
      </c>
      <c r="R200" s="220" t="str">
        <f t="shared" si="57"/>
        <v> </v>
      </c>
      <c r="S200" s="223">
        <f t="shared" si="45"/>
        <v>60.46284224250327</v>
      </c>
      <c r="T200" s="104" t="s">
        <v>158</v>
      </c>
      <c r="U200" s="98" t="str">
        <f>LOOKUP(B200,'Startovní listina'!$B$3:$B$302,'Startovní listina'!$F$3:$F$302)</f>
        <v>C</v>
      </c>
      <c r="V200" s="98" t="str">
        <f>LOOKUP(B200,'Startovní listina'!$B$3:$B$302,'Startovní listina'!$N$3:$N$302)</f>
        <v>A</v>
      </c>
      <c r="W200" s="98" t="str">
        <f>LOOKUP(B200,'Startovní listina'!$B$3:$B$302,'Startovní listina'!$O$3:$O$302)</f>
        <v>N</v>
      </c>
      <c r="X200" s="98" t="str">
        <f>LOOKUP(B200,'Startovní listina'!$B$3:$B$302,'Startovní listina'!$T$3:$T$302)</f>
        <v>N</v>
      </c>
      <c r="Y200" s="98" t="str">
        <f>LOOKUP(B200,'Startovní listina'!$B$3:$B$302,'Startovní listina'!$U$3:$U$302)</f>
        <v>N</v>
      </c>
      <c r="Z200" t="s">
        <v>158</v>
      </c>
      <c r="AA200">
        <f>MAX(G$4:G199)+1</f>
        <v>101</v>
      </c>
      <c r="AB200">
        <f>MAX(H$4:H199)+1</f>
        <v>44</v>
      </c>
      <c r="AC200">
        <f>MAX(I$4:I199)+1</f>
        <v>27</v>
      </c>
      <c r="AD200">
        <f>MAX(J$4:J199)+1</f>
        <v>8</v>
      </c>
      <c r="AE200">
        <f>MAX(K$4:K199)+1</f>
        <v>4</v>
      </c>
      <c r="AF200">
        <f>MAX(L$4:L199)+1</f>
        <v>9</v>
      </c>
      <c r="AG200">
        <f>MAX(M$4:M199)+1</f>
        <v>8</v>
      </c>
      <c r="AH200">
        <f>MAX(N$4:N199)+1</f>
        <v>3</v>
      </c>
      <c r="AI200">
        <f>MAX(O$4:O199)+1</f>
        <v>29</v>
      </c>
      <c r="AJ200">
        <f>MAX(P$4:P199)+1</f>
        <v>3</v>
      </c>
      <c r="AK200">
        <f>MAX(Q$4:Q199)+1</f>
        <v>10</v>
      </c>
      <c r="AL200" t="e">
        <f>MAX(#REF!)+1</f>
        <v>#REF!</v>
      </c>
      <c r="AN200" s="105">
        <f>LOOKUP(U200,TR!$A$4:$A$11,TR!$B$4:$B$11)</f>
        <v>0.02342592592592593</v>
      </c>
      <c r="AP200" s="154"/>
    </row>
    <row r="201" spans="1:42" ht="12.75">
      <c r="A201" s="227" t="s">
        <v>255</v>
      </c>
      <c r="B201" s="126">
        <v>113</v>
      </c>
      <c r="C201" s="123" t="str">
        <f>LOOKUP(B201,'Startovní listina'!$B$3:$B$302,'Startovní listina'!$C$3:$C$302)</f>
        <v>Sova Jan</v>
      </c>
      <c r="D201" s="123" t="str">
        <f>LOOKUP(B201,'Startovní listina'!$B$3:$B$302,'Startovní listina'!$D$3:$D$302)</f>
        <v>Praha 3 - Jarov</v>
      </c>
      <c r="E201" s="124">
        <f>LOOKUP(B201,'Startovní listina'!$B$3:$B$302,'Startovní listina'!$E$3:$E$302)</f>
        <v>1965</v>
      </c>
      <c r="F201" s="128">
        <v>0.035555555555555556</v>
      </c>
      <c r="G201" s="132" t="str">
        <f t="shared" si="46"/>
        <v> </v>
      </c>
      <c r="H201" s="132">
        <f t="shared" si="47"/>
        <v>44</v>
      </c>
      <c r="I201" s="132" t="str">
        <f t="shared" si="48"/>
        <v> </v>
      </c>
      <c r="J201" s="132" t="str">
        <f t="shared" si="49"/>
        <v> </v>
      </c>
      <c r="K201" s="132" t="str">
        <f t="shared" si="50"/>
        <v> </v>
      </c>
      <c r="L201" s="132" t="str">
        <f t="shared" si="51"/>
        <v> </v>
      </c>
      <c r="M201" s="132" t="str">
        <f t="shared" si="52"/>
        <v> </v>
      </c>
      <c r="N201" s="132" t="str">
        <f t="shared" si="53"/>
        <v> </v>
      </c>
      <c r="O201" s="132" t="str">
        <f t="shared" si="54"/>
        <v> </v>
      </c>
      <c r="P201" s="132" t="str">
        <f t="shared" si="55"/>
        <v> </v>
      </c>
      <c r="Q201" s="132" t="str">
        <f t="shared" si="56"/>
        <v> </v>
      </c>
      <c r="R201" s="220" t="str">
        <f t="shared" si="57"/>
        <v> </v>
      </c>
      <c r="S201" s="223">
        <f t="shared" si="45"/>
        <v>60.384114583333336</v>
      </c>
      <c r="T201" s="104" t="s">
        <v>158</v>
      </c>
      <c r="U201" s="98" t="str">
        <f>LOOKUP(B201,'Startovní listina'!$B$3:$B$302,'Startovní listina'!$F$3:$F$302)</f>
        <v>B</v>
      </c>
      <c r="V201" s="98" t="str">
        <f>LOOKUP(B201,'Startovní listina'!$B$3:$B$302,'Startovní listina'!$N$3:$N$302)</f>
        <v>N</v>
      </c>
      <c r="W201" s="98" t="str">
        <f>LOOKUP(B201,'Startovní listina'!$B$3:$B$302,'Startovní listina'!$O$3:$O$302)</f>
        <v>N</v>
      </c>
      <c r="X201" s="98" t="str">
        <f>LOOKUP(B201,'Startovní listina'!$B$3:$B$302,'Startovní listina'!$T$3:$T$302)</f>
        <v>N</v>
      </c>
      <c r="Y201" s="98" t="str">
        <f>LOOKUP(B201,'Startovní listina'!$B$3:$B$302,'Startovní listina'!$U$3:$U$302)</f>
        <v>N</v>
      </c>
      <c r="Z201" t="s">
        <v>158</v>
      </c>
      <c r="AA201">
        <f>MAX(G$4:G200)+1</f>
        <v>101</v>
      </c>
      <c r="AB201">
        <f>MAX(H$4:H200)+1</f>
        <v>44</v>
      </c>
      <c r="AC201">
        <f>MAX(I$4:I200)+1</f>
        <v>28</v>
      </c>
      <c r="AD201">
        <f>MAX(J$4:J200)+1</f>
        <v>8</v>
      </c>
      <c r="AE201">
        <f>MAX(K$4:K200)+1</f>
        <v>4</v>
      </c>
      <c r="AF201">
        <f>MAX(L$4:L200)+1</f>
        <v>9</v>
      </c>
      <c r="AG201">
        <f>MAX(M$4:M200)+1</f>
        <v>8</v>
      </c>
      <c r="AH201">
        <f>MAX(N$4:N200)+1</f>
        <v>3</v>
      </c>
      <c r="AI201">
        <f>MAX(O$4:O200)+1</f>
        <v>30</v>
      </c>
      <c r="AJ201">
        <f>MAX(P$4:P200)+1</f>
        <v>3</v>
      </c>
      <c r="AK201">
        <f>MAX(Q$4:Q200)+1</f>
        <v>10</v>
      </c>
      <c r="AL201" t="e">
        <f>MAX(#REF!)+1</f>
        <v>#REF!</v>
      </c>
      <c r="AN201" s="105">
        <f>LOOKUP(U201,TR!$A$4:$A$11,TR!$B$4:$B$11)</f>
        <v>0.021863425925925925</v>
      </c>
      <c r="AP201" s="154"/>
    </row>
    <row r="202" spans="1:42" ht="12.75">
      <c r="A202" s="227" t="s">
        <v>256</v>
      </c>
      <c r="B202" s="126">
        <v>215</v>
      </c>
      <c r="C202" s="123" t="str">
        <f>LOOKUP(B202,'Startovní listina'!$B$3:$B$302,'Startovní listina'!$C$3:$C$302)</f>
        <v>Pícha Tomáš</v>
      </c>
      <c r="D202" s="123" t="str">
        <f>LOOKUP(B202,'Startovní listina'!$B$3:$B$302,'Startovní listina'!$D$3:$D$302)</f>
        <v>TJ Agro Kolín</v>
      </c>
      <c r="E202" s="124">
        <f>LOOKUP(B202,'Startovní listina'!$B$3:$B$302,'Startovní listina'!$E$3:$E$302)</f>
        <v>1952</v>
      </c>
      <c r="F202" s="128">
        <v>0.03571759259259259</v>
      </c>
      <c r="G202" s="132" t="str">
        <f t="shared" si="46"/>
        <v> </v>
      </c>
      <c r="H202" s="132" t="str">
        <f t="shared" si="47"/>
        <v> </v>
      </c>
      <c r="I202" s="132">
        <f t="shared" si="48"/>
        <v>28</v>
      </c>
      <c r="J202" s="132" t="str">
        <f t="shared" si="49"/>
        <v> </v>
      </c>
      <c r="K202" s="132" t="str">
        <f t="shared" si="50"/>
        <v> </v>
      </c>
      <c r="L202" s="132" t="str">
        <f t="shared" si="51"/>
        <v> </v>
      </c>
      <c r="M202" s="132" t="str">
        <f t="shared" si="52"/>
        <v> </v>
      </c>
      <c r="N202" s="132" t="str">
        <f t="shared" si="53"/>
        <v> </v>
      </c>
      <c r="O202" s="132">
        <f t="shared" si="54"/>
        <v>30</v>
      </c>
      <c r="P202" s="132" t="str">
        <f t="shared" si="55"/>
        <v> </v>
      </c>
      <c r="Q202" s="132" t="str">
        <f t="shared" si="56"/>
        <v> </v>
      </c>
      <c r="R202" s="220" t="str">
        <f t="shared" si="57"/>
        <v> </v>
      </c>
      <c r="S202" s="223">
        <f t="shared" si="45"/>
        <v>60.110174983797805</v>
      </c>
      <c r="T202" s="104" t="s">
        <v>158</v>
      </c>
      <c r="U202" s="98" t="str">
        <f>LOOKUP(B202,'Startovní listina'!$B$3:$B$302,'Startovní listina'!$F$3:$F$302)</f>
        <v>C</v>
      </c>
      <c r="V202" s="98" t="str">
        <f>LOOKUP(B202,'Startovní listina'!$B$3:$B$302,'Startovní listina'!$N$3:$N$302)</f>
        <v>A</v>
      </c>
      <c r="W202" s="98" t="str">
        <f>LOOKUP(B202,'Startovní listina'!$B$3:$B$302,'Startovní listina'!$O$3:$O$302)</f>
        <v>N</v>
      </c>
      <c r="X202" s="98" t="str">
        <f>LOOKUP(B202,'Startovní listina'!$B$3:$B$302,'Startovní listina'!$T$3:$T$302)</f>
        <v>N</v>
      </c>
      <c r="Y202" s="98" t="str">
        <f>LOOKUP(B202,'Startovní listina'!$B$3:$B$302,'Startovní listina'!$U$3:$U$302)</f>
        <v>N</v>
      </c>
      <c r="Z202" t="s">
        <v>158</v>
      </c>
      <c r="AA202">
        <f>MAX(G$4:G201)+1</f>
        <v>101</v>
      </c>
      <c r="AB202">
        <f>MAX(H$4:H201)+1</f>
        <v>45</v>
      </c>
      <c r="AC202">
        <f>MAX(I$4:I201)+1</f>
        <v>28</v>
      </c>
      <c r="AD202">
        <f>MAX(J$4:J201)+1</f>
        <v>8</v>
      </c>
      <c r="AE202">
        <f>MAX(K$4:K201)+1</f>
        <v>4</v>
      </c>
      <c r="AF202">
        <f>MAX(L$4:L201)+1</f>
        <v>9</v>
      </c>
      <c r="AG202">
        <f>MAX(M$4:M201)+1</f>
        <v>8</v>
      </c>
      <c r="AH202">
        <f>MAX(N$4:N201)+1</f>
        <v>3</v>
      </c>
      <c r="AI202">
        <f>MAX(O$4:O201)+1</f>
        <v>30</v>
      </c>
      <c r="AJ202">
        <f>MAX(P$4:P201)+1</f>
        <v>3</v>
      </c>
      <c r="AK202">
        <f>MAX(Q$4:Q201)+1</f>
        <v>10</v>
      </c>
      <c r="AL202" t="e">
        <f>MAX(#REF!)+1</f>
        <v>#REF!</v>
      </c>
      <c r="AN202" s="105">
        <f>LOOKUP(U202,TR!$A$4:$A$11,TR!$B$4:$B$11)</f>
        <v>0.02342592592592593</v>
      </c>
      <c r="AP202" s="154"/>
    </row>
    <row r="203" spans="1:40" ht="12.75">
      <c r="A203" s="227" t="s">
        <v>257</v>
      </c>
      <c r="B203" s="126">
        <v>362</v>
      </c>
      <c r="C203" s="123" t="str">
        <f>LOOKUP(B203,'Startovní listina'!$B$3:$B$302,'Startovní listina'!$C$3:$C$302)</f>
        <v>Wohlrabová Jitka</v>
      </c>
      <c r="D203" s="123" t="str">
        <f>LOOKUP(B203,'Startovní listina'!$B$3:$B$302,'Startovní listina'!$D$3:$D$302)</f>
        <v>Šumperk</v>
      </c>
      <c r="E203" s="124">
        <f>LOOKUP(B203,'Startovní listina'!$B$3:$B$302,'Startovní listina'!$E$3:$E$302)</f>
        <v>1969</v>
      </c>
      <c r="F203" s="128">
        <v>0.03596064814814815</v>
      </c>
      <c r="G203" s="132" t="str">
        <f t="shared" si="46"/>
        <v> </v>
      </c>
      <c r="H203" s="132" t="str">
        <f t="shared" si="47"/>
        <v> </v>
      </c>
      <c r="I203" s="132" t="str">
        <f t="shared" si="48"/>
        <v> </v>
      </c>
      <c r="J203" s="132" t="str">
        <f t="shared" si="49"/>
        <v> </v>
      </c>
      <c r="K203" s="132" t="str">
        <f t="shared" si="50"/>
        <v> </v>
      </c>
      <c r="L203" s="132" t="str">
        <f t="shared" si="51"/>
        <v> </v>
      </c>
      <c r="M203" s="132">
        <f t="shared" si="52"/>
        <v>8</v>
      </c>
      <c r="N203" s="132" t="str">
        <f t="shared" si="53"/>
        <v> </v>
      </c>
      <c r="O203" s="132" t="str">
        <f t="shared" si="54"/>
        <v> </v>
      </c>
      <c r="P203" s="132" t="str">
        <f t="shared" si="55"/>
        <v> </v>
      </c>
      <c r="Q203" s="132" t="str">
        <f t="shared" si="56"/>
        <v> </v>
      </c>
      <c r="R203" s="220" t="str">
        <f t="shared" si="57"/>
        <v> </v>
      </c>
      <c r="S203" s="223">
        <f>(F$55/F203)*100</f>
        <v>72.77116189250079</v>
      </c>
      <c r="T203" s="104" t="s">
        <v>158</v>
      </c>
      <c r="U203" s="98" t="str">
        <f>LOOKUP(B203,'Startovní listina'!$B$3:$B$302,'Startovní listina'!$F$3:$F$302)</f>
        <v>G</v>
      </c>
      <c r="V203" s="98" t="str">
        <f>LOOKUP(B203,'Startovní listina'!$B$3:$B$302,'Startovní listina'!$N$3:$N$302)</f>
        <v>N</v>
      </c>
      <c r="W203" s="98" t="str">
        <f>LOOKUP(B203,'Startovní listina'!$B$3:$B$302,'Startovní listina'!$O$3:$O$302)</f>
        <v>N</v>
      </c>
      <c r="X203" s="98" t="str">
        <f>LOOKUP(B203,'Startovní listina'!$B$3:$B$302,'Startovní listina'!$T$3:$T$302)</f>
        <v>N</v>
      </c>
      <c r="Y203" s="98" t="str">
        <f>LOOKUP(B203,'Startovní listina'!$B$3:$B$302,'Startovní listina'!$U$3:$U$302)</f>
        <v>N</v>
      </c>
      <c r="Z203" t="s">
        <v>158</v>
      </c>
      <c r="AA203">
        <f>MAX(G$4:G202)+1</f>
        <v>101</v>
      </c>
      <c r="AB203">
        <f>MAX(H$4:H202)+1</f>
        <v>45</v>
      </c>
      <c r="AC203">
        <f>MAX(I$4:I202)+1</f>
        <v>29</v>
      </c>
      <c r="AD203">
        <f>MAX(J$4:J202)+1</f>
        <v>8</v>
      </c>
      <c r="AE203">
        <f>MAX(K$4:K202)+1</f>
        <v>4</v>
      </c>
      <c r="AF203">
        <f>MAX(L$4:L202)+1</f>
        <v>9</v>
      </c>
      <c r="AG203">
        <f>MAX(M$4:M202)+1</f>
        <v>8</v>
      </c>
      <c r="AH203">
        <f>MAX(N$4:N202)+1</f>
        <v>3</v>
      </c>
      <c r="AI203">
        <f>MAX(O$4:O202)+1</f>
        <v>31</v>
      </c>
      <c r="AJ203">
        <f>MAX(P$4:P202)+1</f>
        <v>3</v>
      </c>
      <c r="AK203">
        <f>MAX(Q$4:Q202)+1</f>
        <v>10</v>
      </c>
      <c r="AL203" t="e">
        <f>MAX(#REF!)+1</f>
        <v>#REF!</v>
      </c>
      <c r="AN203" s="105">
        <f>LOOKUP(U203,TR!$A$4:$A$11,TR!$B$4:$B$11)</f>
        <v>0.0249537037037037</v>
      </c>
    </row>
    <row r="204" spans="1:42" ht="12.75">
      <c r="A204" s="227" t="s">
        <v>258</v>
      </c>
      <c r="B204" s="126">
        <v>304</v>
      </c>
      <c r="C204" s="123" t="str">
        <f>LOOKUP(B204,'Startovní listina'!$B$3:$B$302,'Startovní listina'!$C$3:$C$302)</f>
        <v>Gaman Jaroslav</v>
      </c>
      <c r="D204" s="123" t="str">
        <f>LOOKUP(B204,'Startovní listina'!$B$3:$B$302,'Startovní listina'!$D$3:$D$302)</f>
        <v>Avanti Havířov</v>
      </c>
      <c r="E204" s="124">
        <f>LOOKUP(B204,'Startovní listina'!$B$3:$B$302,'Startovní listina'!$E$3:$E$302)</f>
        <v>1935</v>
      </c>
      <c r="F204" s="128">
        <v>0.03622685185185185</v>
      </c>
      <c r="G204" s="132" t="str">
        <f t="shared" si="46"/>
        <v> </v>
      </c>
      <c r="H204" s="132" t="str">
        <f t="shared" si="47"/>
        <v> </v>
      </c>
      <c r="I204" s="132" t="str">
        <f t="shared" si="48"/>
        <v> </v>
      </c>
      <c r="J204" s="132" t="str">
        <f t="shared" si="49"/>
        <v> </v>
      </c>
      <c r="K204" s="132">
        <f t="shared" si="50"/>
        <v>4</v>
      </c>
      <c r="L204" s="132" t="str">
        <f t="shared" si="51"/>
        <v> </v>
      </c>
      <c r="M204" s="132" t="str">
        <f t="shared" si="52"/>
        <v> </v>
      </c>
      <c r="N204" s="132" t="str">
        <f t="shared" si="53"/>
        <v> </v>
      </c>
      <c r="O204" s="132" t="str">
        <f t="shared" si="54"/>
        <v> </v>
      </c>
      <c r="P204" s="132" t="str">
        <f t="shared" si="55"/>
        <v> </v>
      </c>
      <c r="Q204" s="132" t="str">
        <f t="shared" si="56"/>
        <v> </v>
      </c>
      <c r="R204" s="220" t="str">
        <f t="shared" si="57"/>
        <v> </v>
      </c>
      <c r="S204" s="223">
        <f>(F$4/F204)*100</f>
        <v>59.26517571884985</v>
      </c>
      <c r="T204" s="104" t="s">
        <v>158</v>
      </c>
      <c r="U204" s="98" t="str">
        <f>LOOKUP(B204,'Startovní listina'!$B$3:$B$302,'Startovní listina'!$F$3:$F$302)</f>
        <v>E</v>
      </c>
      <c r="V204" s="98" t="str">
        <f>LOOKUP(B204,'Startovní listina'!$B$3:$B$302,'Startovní listina'!$N$3:$N$302)</f>
        <v>N</v>
      </c>
      <c r="W204" s="98" t="str">
        <f>LOOKUP(B204,'Startovní listina'!$B$3:$B$302,'Startovní listina'!$O$3:$O$302)</f>
        <v>N</v>
      </c>
      <c r="X204" s="98" t="str">
        <f>LOOKUP(B204,'Startovní listina'!$B$3:$B$302,'Startovní listina'!$T$3:$T$302)</f>
        <v>N</v>
      </c>
      <c r="Y204" s="98" t="str">
        <f>LOOKUP(B204,'Startovní listina'!$B$3:$B$302,'Startovní listina'!$U$3:$U$302)</f>
        <v>N</v>
      </c>
      <c r="Z204" t="s">
        <v>158</v>
      </c>
      <c r="AA204">
        <f>MAX(G$4:G203)+1</f>
        <v>101</v>
      </c>
      <c r="AB204">
        <f>MAX(H$4:H203)+1</f>
        <v>45</v>
      </c>
      <c r="AC204">
        <f>MAX(I$4:I203)+1</f>
        <v>29</v>
      </c>
      <c r="AD204">
        <f>MAX(J$4:J203)+1</f>
        <v>8</v>
      </c>
      <c r="AE204">
        <f>MAX(K$4:K203)+1</f>
        <v>4</v>
      </c>
      <c r="AF204">
        <f>MAX(L$4:L203)+1</f>
        <v>9</v>
      </c>
      <c r="AG204">
        <f>MAX(M$4:M203)+1</f>
        <v>9</v>
      </c>
      <c r="AH204">
        <f>MAX(N$4:N203)+1</f>
        <v>3</v>
      </c>
      <c r="AI204">
        <f>MAX(O$4:O203)+1</f>
        <v>31</v>
      </c>
      <c r="AJ204">
        <f>MAX(P$4:P203)+1</f>
        <v>3</v>
      </c>
      <c r="AK204">
        <f>MAX(Q$4:Q203)+1</f>
        <v>10</v>
      </c>
      <c r="AL204" t="e">
        <f>MAX(#REF!)+1</f>
        <v>#REF!</v>
      </c>
      <c r="AN204" s="105">
        <f>LOOKUP(U204,TR!$A$4:$A$11,TR!$B$4:$B$11)</f>
        <v>0.029618055555555554</v>
      </c>
      <c r="AP204" s="154"/>
    </row>
    <row r="205" spans="1:42" ht="12.75">
      <c r="A205" s="227" t="s">
        <v>259</v>
      </c>
      <c r="B205" s="126">
        <v>210</v>
      </c>
      <c r="C205" s="123" t="str">
        <f>LOOKUP(B205,'Startovní listina'!$B$3:$B$302,'Startovní listina'!$C$3:$C$302)</f>
        <v>Dotlačil Zdeněk</v>
      </c>
      <c r="D205" s="123" t="str">
        <f>LOOKUP(B205,'Startovní listina'!$B$3:$B$302,'Startovní listina'!$D$3:$D$302)</f>
        <v>SABZO Praha</v>
      </c>
      <c r="E205" s="124">
        <f>LOOKUP(B205,'Startovní listina'!$B$3:$B$302,'Startovní listina'!$E$3:$E$302)</f>
        <v>1953</v>
      </c>
      <c r="F205" s="128">
        <v>0.036273148148148145</v>
      </c>
      <c r="G205" s="132" t="str">
        <f t="shared" si="46"/>
        <v> </v>
      </c>
      <c r="H205" s="132" t="str">
        <f t="shared" si="47"/>
        <v> </v>
      </c>
      <c r="I205" s="132">
        <f t="shared" si="48"/>
        <v>29</v>
      </c>
      <c r="J205" s="132" t="str">
        <f t="shared" si="49"/>
        <v> </v>
      </c>
      <c r="K205" s="132" t="str">
        <f t="shared" si="50"/>
        <v> </v>
      </c>
      <c r="L205" s="132" t="str">
        <f t="shared" si="51"/>
        <v> </v>
      </c>
      <c r="M205" s="132" t="str">
        <f t="shared" si="52"/>
        <v> </v>
      </c>
      <c r="N205" s="132" t="str">
        <f t="shared" si="53"/>
        <v> </v>
      </c>
      <c r="O205" s="132" t="str">
        <f t="shared" si="54"/>
        <v> </v>
      </c>
      <c r="P205" s="132" t="str">
        <f t="shared" si="55"/>
        <v> </v>
      </c>
      <c r="Q205" s="132" t="str">
        <f t="shared" si="56"/>
        <v> </v>
      </c>
      <c r="R205" s="220" t="str">
        <f t="shared" si="57"/>
        <v> </v>
      </c>
      <c r="S205" s="223">
        <f>(F$4/F205)*100</f>
        <v>59.189534141672</v>
      </c>
      <c r="T205" s="104" t="s">
        <v>158</v>
      </c>
      <c r="U205" s="98" t="str">
        <f>LOOKUP(B205,'Startovní listina'!$B$3:$B$302,'Startovní listina'!$F$3:$F$302)</f>
        <v>C</v>
      </c>
      <c r="V205" s="98" t="str">
        <f>LOOKUP(B205,'Startovní listina'!$B$3:$B$302,'Startovní listina'!$N$3:$N$302)</f>
        <v>N</v>
      </c>
      <c r="W205" s="98" t="str">
        <f>LOOKUP(B205,'Startovní listina'!$B$3:$B$302,'Startovní listina'!$O$3:$O$302)</f>
        <v>N</v>
      </c>
      <c r="X205" s="98" t="str">
        <f>LOOKUP(B205,'Startovní listina'!$B$3:$B$302,'Startovní listina'!$T$3:$T$302)</f>
        <v>N</v>
      </c>
      <c r="Y205" s="98" t="str">
        <f>LOOKUP(B205,'Startovní listina'!$B$3:$B$302,'Startovní listina'!$U$3:$U$302)</f>
        <v>N</v>
      </c>
      <c r="Z205" t="s">
        <v>158</v>
      </c>
      <c r="AA205">
        <f>MAX(G$4:G204)+1</f>
        <v>101</v>
      </c>
      <c r="AB205">
        <f>MAX(H$4:H204)+1</f>
        <v>45</v>
      </c>
      <c r="AC205">
        <f>MAX(I$4:I204)+1</f>
        <v>29</v>
      </c>
      <c r="AD205">
        <f>MAX(J$4:J204)+1</f>
        <v>8</v>
      </c>
      <c r="AE205">
        <f>MAX(K$4:K204)+1</f>
        <v>5</v>
      </c>
      <c r="AF205">
        <f>MAX(L$4:L204)+1</f>
        <v>9</v>
      </c>
      <c r="AG205">
        <f>MAX(M$4:M204)+1</f>
        <v>9</v>
      </c>
      <c r="AH205">
        <f>MAX(N$4:N204)+1</f>
        <v>3</v>
      </c>
      <c r="AI205">
        <f>MAX(O$4:O204)+1</f>
        <v>31</v>
      </c>
      <c r="AJ205">
        <f>MAX(P$4:P204)+1</f>
        <v>3</v>
      </c>
      <c r="AK205">
        <f>MAX(Q$4:Q204)+1</f>
        <v>10</v>
      </c>
      <c r="AL205" t="e">
        <f>MAX(#REF!)+1</f>
        <v>#REF!</v>
      </c>
      <c r="AN205" s="105">
        <f>LOOKUP(U205,TR!$A$4:$A$11,TR!$B$4:$B$11)</f>
        <v>0.02342592592592593</v>
      </c>
      <c r="AP205" s="154"/>
    </row>
    <row r="206" spans="1:42" ht="12.75">
      <c r="A206" s="227" t="s">
        <v>260</v>
      </c>
      <c r="B206" s="126">
        <v>301</v>
      </c>
      <c r="C206" s="123" t="str">
        <f>LOOKUP(B206,'Startovní listina'!$B$3:$B$302,'Startovní listina'!$C$3:$C$302)</f>
        <v>Culka Václav</v>
      </c>
      <c r="D206" s="123" t="str">
        <f>LOOKUP(B206,'Startovní listina'!$B$3:$B$302,'Startovní listina'!$D$3:$D$302)</f>
        <v>Liga 100 Kostelec nad Orlicí</v>
      </c>
      <c r="E206" s="124">
        <f>LOOKUP(B206,'Startovní listina'!$B$3:$B$302,'Startovní listina'!$E$3:$E$302)</f>
        <v>1935</v>
      </c>
      <c r="F206" s="128">
        <v>0.03681712962962963</v>
      </c>
      <c r="G206" s="132" t="str">
        <f t="shared" si="46"/>
        <v> </v>
      </c>
      <c r="H206" s="132" t="str">
        <f t="shared" si="47"/>
        <v> </v>
      </c>
      <c r="I206" s="132" t="str">
        <f t="shared" si="48"/>
        <v> </v>
      </c>
      <c r="J206" s="132" t="str">
        <f t="shared" si="49"/>
        <v> </v>
      </c>
      <c r="K206" s="132">
        <f t="shared" si="50"/>
        <v>5</v>
      </c>
      <c r="L206" s="132" t="str">
        <f t="shared" si="51"/>
        <v> </v>
      </c>
      <c r="M206" s="132" t="str">
        <f t="shared" si="52"/>
        <v> </v>
      </c>
      <c r="N206" s="132" t="str">
        <f t="shared" si="53"/>
        <v> </v>
      </c>
      <c r="O206" s="132" t="str">
        <f t="shared" si="54"/>
        <v> </v>
      </c>
      <c r="P206" s="132" t="str">
        <f t="shared" si="55"/>
        <v> </v>
      </c>
      <c r="Q206" s="132" t="str">
        <f t="shared" si="56"/>
        <v> </v>
      </c>
      <c r="R206" s="220" t="str">
        <f t="shared" si="57"/>
        <v> </v>
      </c>
      <c r="S206" s="223">
        <f>(F$4/F206)*100</f>
        <v>58.314995284501734</v>
      </c>
      <c r="T206" s="104" t="s">
        <v>158</v>
      </c>
      <c r="U206" s="98" t="str">
        <f>LOOKUP(B206,'Startovní listina'!$B$3:$B$302,'Startovní listina'!$F$3:$F$302)</f>
        <v>E</v>
      </c>
      <c r="V206" s="98" t="str">
        <f>LOOKUP(B206,'Startovní listina'!$B$3:$B$302,'Startovní listina'!$N$3:$N$302)</f>
        <v>N</v>
      </c>
      <c r="W206" s="98" t="str">
        <f>LOOKUP(B206,'Startovní listina'!$B$3:$B$302,'Startovní listina'!$O$3:$O$302)</f>
        <v>N</v>
      </c>
      <c r="X206" s="98" t="str">
        <f>LOOKUP(B206,'Startovní listina'!$B$3:$B$302,'Startovní listina'!$T$3:$T$302)</f>
        <v>N</v>
      </c>
      <c r="Y206" s="98" t="str">
        <f>LOOKUP(B206,'Startovní listina'!$B$3:$B$302,'Startovní listina'!$U$3:$U$302)</f>
        <v>N</v>
      </c>
      <c r="Z206" t="s">
        <v>158</v>
      </c>
      <c r="AA206">
        <f>MAX(G$4:G205)+1</f>
        <v>101</v>
      </c>
      <c r="AB206">
        <f>MAX(H$4:H205)+1</f>
        <v>45</v>
      </c>
      <c r="AC206">
        <f>MAX(I$4:I205)+1</f>
        <v>30</v>
      </c>
      <c r="AD206">
        <f>MAX(J$4:J205)+1</f>
        <v>8</v>
      </c>
      <c r="AE206">
        <f>MAX(K$4:K205)+1</f>
        <v>5</v>
      </c>
      <c r="AF206">
        <f>MAX(L$4:L205)+1</f>
        <v>9</v>
      </c>
      <c r="AG206">
        <f>MAX(M$4:M205)+1</f>
        <v>9</v>
      </c>
      <c r="AH206">
        <f>MAX(N$4:N205)+1</f>
        <v>3</v>
      </c>
      <c r="AI206">
        <f>MAX(O$4:O205)+1</f>
        <v>31</v>
      </c>
      <c r="AJ206">
        <f>MAX(P$4:P205)+1</f>
        <v>3</v>
      </c>
      <c r="AK206">
        <f>MAX(Q$4:Q205)+1</f>
        <v>10</v>
      </c>
      <c r="AL206" t="e">
        <f>MAX(#REF!)+1</f>
        <v>#REF!</v>
      </c>
      <c r="AN206" s="105">
        <f>LOOKUP(U206,TR!$A$4:$A$11,TR!$B$4:$B$11)</f>
        <v>0.029618055555555554</v>
      </c>
      <c r="AP206" s="154"/>
    </row>
    <row r="207" spans="1:42" ht="12.75">
      <c r="A207" s="227" t="s">
        <v>261</v>
      </c>
      <c r="B207" s="126">
        <v>251</v>
      </c>
      <c r="C207" s="123" t="str">
        <f>LOOKUP(B207,'Startovní listina'!$B$3:$B$302,'Startovní listina'!$C$3:$C$302)</f>
        <v>Březina Petr</v>
      </c>
      <c r="D207" s="123" t="str">
        <f>LOOKUP(B207,'Startovní listina'!$B$3:$B$302,'Startovní listina'!$D$3:$D$302)</f>
        <v>SABZO Praha</v>
      </c>
      <c r="E207" s="124">
        <f>LOOKUP(B207,'Startovní listina'!$B$3:$B$302,'Startovní listina'!$E$3:$E$302)</f>
        <v>1946</v>
      </c>
      <c r="F207" s="128">
        <v>0.03699074074074074</v>
      </c>
      <c r="G207" s="132" t="str">
        <f t="shared" si="46"/>
        <v> </v>
      </c>
      <c r="H207" s="132" t="str">
        <f t="shared" si="47"/>
        <v> </v>
      </c>
      <c r="I207" s="132" t="str">
        <f t="shared" si="48"/>
        <v> </v>
      </c>
      <c r="J207" s="132">
        <f t="shared" si="49"/>
        <v>8</v>
      </c>
      <c r="K207" s="132" t="str">
        <f t="shared" si="50"/>
        <v> </v>
      </c>
      <c r="L207" s="132" t="str">
        <f t="shared" si="51"/>
        <v> </v>
      </c>
      <c r="M207" s="132" t="str">
        <f t="shared" si="52"/>
        <v> </v>
      </c>
      <c r="N207" s="132" t="str">
        <f t="shared" si="53"/>
        <v> </v>
      </c>
      <c r="O207" s="132" t="str">
        <f t="shared" si="54"/>
        <v> </v>
      </c>
      <c r="P207" s="132" t="str">
        <f t="shared" si="55"/>
        <v> </v>
      </c>
      <c r="Q207" s="132" t="str">
        <f t="shared" si="56"/>
        <v> </v>
      </c>
      <c r="R207" s="220" t="str">
        <f t="shared" si="57"/>
        <v> </v>
      </c>
      <c r="S207" s="223">
        <f>(F$4/F207)*100</f>
        <v>58.0413016270338</v>
      </c>
      <c r="T207" s="104" t="s">
        <v>158</v>
      </c>
      <c r="U207" s="98" t="str">
        <f>LOOKUP(B207,'Startovní listina'!$B$3:$B$302,'Startovní listina'!$F$3:$F$302)</f>
        <v>D</v>
      </c>
      <c r="V207" s="98" t="str">
        <f>LOOKUP(B207,'Startovní listina'!$B$3:$B$302,'Startovní listina'!$N$3:$N$302)</f>
        <v>N</v>
      </c>
      <c r="W207" s="98" t="str">
        <f>LOOKUP(B207,'Startovní listina'!$B$3:$B$302,'Startovní listina'!$O$3:$O$302)</f>
        <v>N</v>
      </c>
      <c r="X207" s="98" t="str">
        <f>LOOKUP(B207,'Startovní listina'!$B$3:$B$302,'Startovní listina'!$T$3:$T$302)</f>
        <v>N</v>
      </c>
      <c r="Y207" s="98" t="str">
        <f>LOOKUP(B207,'Startovní listina'!$B$3:$B$302,'Startovní listina'!$U$3:$U$302)</f>
        <v>N</v>
      </c>
      <c r="Z207" t="s">
        <v>158</v>
      </c>
      <c r="AA207">
        <f>MAX(G$4:G206)+1</f>
        <v>101</v>
      </c>
      <c r="AB207">
        <f>MAX(H$4:H206)+1</f>
        <v>45</v>
      </c>
      <c r="AC207">
        <f>MAX(I$4:I206)+1</f>
        <v>30</v>
      </c>
      <c r="AD207">
        <f>MAX(J$4:J206)+1</f>
        <v>8</v>
      </c>
      <c r="AE207">
        <f>MAX(K$4:K206)+1</f>
        <v>6</v>
      </c>
      <c r="AF207">
        <f>MAX(L$4:L206)+1</f>
        <v>9</v>
      </c>
      <c r="AG207">
        <f>MAX(M$4:M206)+1</f>
        <v>9</v>
      </c>
      <c r="AH207">
        <f>MAX(N$4:N206)+1</f>
        <v>3</v>
      </c>
      <c r="AI207">
        <f>MAX(O$4:O206)+1</f>
        <v>31</v>
      </c>
      <c r="AJ207">
        <f>MAX(P$4:P206)+1</f>
        <v>3</v>
      </c>
      <c r="AK207">
        <f>MAX(Q$4:Q206)+1</f>
        <v>10</v>
      </c>
      <c r="AL207" t="e">
        <f>MAX(#REF!)+1</f>
        <v>#REF!</v>
      </c>
      <c r="AN207" s="105">
        <f>LOOKUP(U207,TR!$A$4:$A$11,TR!$B$4:$B$11)</f>
        <v>0.025543981481481483</v>
      </c>
      <c r="AP207" s="154"/>
    </row>
    <row r="208" spans="1:40" ht="12.75">
      <c r="A208" s="227" t="s">
        <v>262</v>
      </c>
      <c r="B208" s="126">
        <v>328</v>
      </c>
      <c r="C208" s="123" t="str">
        <f>LOOKUP(B208,'Startovní listina'!$B$3:$B$302,'Startovní listina'!$C$3:$C$302)</f>
        <v>Křížová Pavlína</v>
      </c>
      <c r="D208" s="123" t="str">
        <f>LOOKUP(B208,'Startovní listina'!$B$3:$B$302,'Startovní listina'!$D$3:$D$302)</f>
        <v>Praha 6</v>
      </c>
      <c r="E208" s="124">
        <f>LOOKUP(B208,'Startovní listina'!$B$3:$B$302,'Startovní listina'!$E$3:$E$302)</f>
        <v>1968</v>
      </c>
      <c r="F208" s="128">
        <v>0.037071759259259256</v>
      </c>
      <c r="G208" s="132" t="str">
        <f t="shared" si="46"/>
        <v> </v>
      </c>
      <c r="H208" s="132" t="str">
        <f t="shared" si="47"/>
        <v> </v>
      </c>
      <c r="I208" s="132" t="str">
        <f t="shared" si="48"/>
        <v> </v>
      </c>
      <c r="J208" s="132" t="str">
        <f t="shared" si="49"/>
        <v> </v>
      </c>
      <c r="K208" s="132" t="str">
        <f t="shared" si="50"/>
        <v> </v>
      </c>
      <c r="L208" s="132" t="str">
        <f t="shared" si="51"/>
        <v> </v>
      </c>
      <c r="M208" s="132">
        <f t="shared" si="52"/>
        <v>9</v>
      </c>
      <c r="N208" s="132" t="str">
        <f t="shared" si="53"/>
        <v> </v>
      </c>
      <c r="O208" s="132" t="str">
        <f t="shared" si="54"/>
        <v> </v>
      </c>
      <c r="P208" s="132" t="str">
        <f t="shared" si="55"/>
        <v> </v>
      </c>
      <c r="Q208" s="132" t="str">
        <f t="shared" si="56"/>
        <v> </v>
      </c>
      <c r="R208" s="220" t="str">
        <f t="shared" si="57"/>
        <v> </v>
      </c>
      <c r="S208" s="223">
        <f>(F$55/F208)*100</f>
        <v>70.5900718076803</v>
      </c>
      <c r="T208" s="104" t="s">
        <v>158</v>
      </c>
      <c r="U208" s="98" t="str">
        <f>LOOKUP(B208,'Startovní listina'!$B$3:$B$302,'Startovní listina'!$F$3:$F$302)</f>
        <v>G</v>
      </c>
      <c r="V208" s="98" t="str">
        <f>LOOKUP(B208,'Startovní listina'!$B$3:$B$302,'Startovní listina'!$N$3:$N$302)</f>
        <v>N</v>
      </c>
      <c r="W208" s="98" t="str">
        <f>LOOKUP(B208,'Startovní listina'!$B$3:$B$302,'Startovní listina'!$O$3:$O$302)</f>
        <v>N</v>
      </c>
      <c r="X208" s="98" t="str">
        <f>LOOKUP(B208,'Startovní listina'!$B$3:$B$302,'Startovní listina'!$T$3:$T$302)</f>
        <v>N</v>
      </c>
      <c r="Y208" s="98" t="str">
        <f>LOOKUP(B208,'Startovní listina'!$B$3:$B$302,'Startovní listina'!$U$3:$U$302)</f>
        <v>N</v>
      </c>
      <c r="Z208" t="s">
        <v>158</v>
      </c>
      <c r="AA208">
        <f>MAX(G$4:G207)+1</f>
        <v>101</v>
      </c>
      <c r="AB208">
        <f>MAX(H$4:H207)+1</f>
        <v>45</v>
      </c>
      <c r="AC208">
        <f>MAX(I$4:I207)+1</f>
        <v>30</v>
      </c>
      <c r="AD208">
        <f>MAX(J$4:J207)+1</f>
        <v>9</v>
      </c>
      <c r="AE208">
        <f>MAX(K$4:K207)+1</f>
        <v>6</v>
      </c>
      <c r="AF208">
        <f>MAX(L$4:L207)+1</f>
        <v>9</v>
      </c>
      <c r="AG208">
        <f>MAX(M$4:M207)+1</f>
        <v>9</v>
      </c>
      <c r="AH208">
        <f>MAX(N$4:N207)+1</f>
        <v>3</v>
      </c>
      <c r="AI208">
        <f>MAX(O$4:O207)+1</f>
        <v>31</v>
      </c>
      <c r="AJ208">
        <f>MAX(P$4:P207)+1</f>
        <v>3</v>
      </c>
      <c r="AK208">
        <f>MAX(Q$4:Q207)+1</f>
        <v>10</v>
      </c>
      <c r="AL208" t="e">
        <f>MAX(#REF!)+1</f>
        <v>#REF!</v>
      </c>
      <c r="AN208" s="105">
        <f>LOOKUP(U208,TR!$A$4:$A$11,TR!$B$4:$B$11)</f>
        <v>0.0249537037037037</v>
      </c>
    </row>
    <row r="209" spans="1:40" ht="12.75">
      <c r="A209" s="227" t="s">
        <v>263</v>
      </c>
      <c r="B209" s="126">
        <v>332</v>
      </c>
      <c r="C209" s="123" t="str">
        <f>LOOKUP(B209,'Startovní listina'!$B$3:$B$302,'Startovní listina'!$C$3:$C$302)</f>
        <v>Čokrtová Jana</v>
      </c>
      <c r="D209" s="123" t="str">
        <f>LOOKUP(B209,'Startovní listina'!$B$3:$B$302,'Startovní listina'!$D$3:$D$302)</f>
        <v>TTC Český Brod</v>
      </c>
      <c r="E209" s="124">
        <f>LOOKUP(B209,'Startovní listina'!$B$3:$B$302,'Startovní listina'!$E$3:$E$302)</f>
        <v>1992</v>
      </c>
      <c r="F209" s="128">
        <v>0.03712962962962963</v>
      </c>
      <c r="G209" s="132" t="str">
        <f t="shared" si="46"/>
        <v> </v>
      </c>
      <c r="H209" s="132" t="str">
        <f t="shared" si="47"/>
        <v> </v>
      </c>
      <c r="I209" s="132" t="str">
        <f t="shared" si="48"/>
        <v> </v>
      </c>
      <c r="J209" s="132" t="str">
        <f t="shared" si="49"/>
        <v> </v>
      </c>
      <c r="K209" s="132" t="str">
        <f t="shared" si="50"/>
        <v> </v>
      </c>
      <c r="L209" s="132">
        <f t="shared" si="51"/>
        <v>9</v>
      </c>
      <c r="M209" s="132" t="str">
        <f t="shared" si="52"/>
        <v> </v>
      </c>
      <c r="N209" s="132" t="str">
        <f t="shared" si="53"/>
        <v> </v>
      </c>
      <c r="O209" s="132" t="str">
        <f t="shared" si="54"/>
        <v> </v>
      </c>
      <c r="P209" s="132">
        <f t="shared" si="55"/>
        <v>3</v>
      </c>
      <c r="Q209" s="132" t="str">
        <f t="shared" si="56"/>
        <v> </v>
      </c>
      <c r="R209" s="220" t="str">
        <f t="shared" si="57"/>
        <v> </v>
      </c>
      <c r="S209" s="223">
        <f>(F$55/F209)*100</f>
        <v>70.4800498753117</v>
      </c>
      <c r="T209" s="104" t="s">
        <v>158</v>
      </c>
      <c r="U209" s="98" t="str">
        <f>LOOKUP(B209,'Startovní listina'!$B$3:$B$302,'Startovní listina'!$F$3:$F$302)</f>
        <v>F</v>
      </c>
      <c r="V209" s="98" t="str">
        <f>LOOKUP(B209,'Startovní listina'!$B$3:$B$302,'Startovní listina'!$N$3:$N$302)</f>
        <v>N</v>
      </c>
      <c r="W209" s="98" t="str">
        <f>LOOKUP(B209,'Startovní listina'!$B$3:$B$302,'Startovní listina'!$O$3:$O$302)</f>
        <v>A</v>
      </c>
      <c r="X209" s="98" t="str">
        <f>LOOKUP(B209,'Startovní listina'!$B$3:$B$302,'Startovní listina'!$T$3:$T$302)</f>
        <v>N</v>
      </c>
      <c r="Y209" s="98" t="str">
        <f>LOOKUP(B209,'Startovní listina'!$B$3:$B$302,'Startovní listina'!$U$3:$U$302)</f>
        <v>N</v>
      </c>
      <c r="Z209" t="s">
        <v>158</v>
      </c>
      <c r="AA209">
        <f>MAX(G$4:G208)+1</f>
        <v>101</v>
      </c>
      <c r="AB209">
        <f>MAX(H$4:H208)+1</f>
        <v>45</v>
      </c>
      <c r="AC209">
        <f>MAX(I$4:I208)+1</f>
        <v>30</v>
      </c>
      <c r="AD209">
        <f>MAX(J$4:J208)+1</f>
        <v>9</v>
      </c>
      <c r="AE209">
        <f>MAX(K$4:K208)+1</f>
        <v>6</v>
      </c>
      <c r="AF209">
        <f>MAX(L$4:L208)+1</f>
        <v>9</v>
      </c>
      <c r="AG209">
        <f>MAX(M$4:M208)+1</f>
        <v>10</v>
      </c>
      <c r="AH209">
        <f>MAX(N$4:N208)+1</f>
        <v>3</v>
      </c>
      <c r="AI209">
        <f>MAX(O$4:O208)+1</f>
        <v>31</v>
      </c>
      <c r="AJ209">
        <f>MAX(P$4:P208)+1</f>
        <v>3</v>
      </c>
      <c r="AK209">
        <f>MAX(Q$4:Q208)+1</f>
        <v>10</v>
      </c>
      <c r="AL209" t="e">
        <f>MAX(#REF!)+1</f>
        <v>#REF!</v>
      </c>
      <c r="AN209" s="105">
        <f>LOOKUP(U209,TR!$A$4:$A$11,TR!$B$4:$B$11)</f>
        <v>0.024189814814814817</v>
      </c>
    </row>
    <row r="210" spans="1:42" ht="12.75">
      <c r="A210" s="227" t="s">
        <v>264</v>
      </c>
      <c r="B210" s="126">
        <v>214</v>
      </c>
      <c r="C210" s="123" t="str">
        <f>LOOKUP(B210,'Startovní listina'!$B$3:$B$302,'Startovní listina'!$C$3:$C$302)</f>
        <v>Rosůlek Josef</v>
      </c>
      <c r="D210" s="123" t="str">
        <f>LOOKUP(B210,'Startovní listina'!$B$3:$B$302,'Startovní listina'!$D$3:$D$302)</f>
        <v>SKP Nymburk</v>
      </c>
      <c r="E210" s="124">
        <f>LOOKUP(B210,'Startovní listina'!$B$3:$B$302,'Startovní listina'!$E$3:$E$302)</f>
        <v>1949</v>
      </c>
      <c r="F210" s="128">
        <v>0.03716435185185185</v>
      </c>
      <c r="G210" s="132" t="str">
        <f t="shared" si="46"/>
        <v> </v>
      </c>
      <c r="H210" s="132" t="str">
        <f t="shared" si="47"/>
        <v> </v>
      </c>
      <c r="I210" s="132">
        <f t="shared" si="48"/>
        <v>30</v>
      </c>
      <c r="J210" s="132" t="str">
        <f t="shared" si="49"/>
        <v> </v>
      </c>
      <c r="K210" s="132" t="str">
        <f t="shared" si="50"/>
        <v> </v>
      </c>
      <c r="L210" s="132" t="str">
        <f t="shared" si="51"/>
        <v> </v>
      </c>
      <c r="M210" s="132" t="str">
        <f t="shared" si="52"/>
        <v> </v>
      </c>
      <c r="N210" s="132" t="str">
        <f t="shared" si="53"/>
        <v> </v>
      </c>
      <c r="O210" s="132" t="str">
        <f t="shared" si="54"/>
        <v> </v>
      </c>
      <c r="P210" s="132" t="str">
        <f t="shared" si="55"/>
        <v> </v>
      </c>
      <c r="Q210" s="132" t="str">
        <f t="shared" si="56"/>
        <v> </v>
      </c>
      <c r="R210" s="220" t="str">
        <f t="shared" si="57"/>
        <v> </v>
      </c>
      <c r="S210" s="223">
        <f>(F$4/F210)*100</f>
        <v>57.770165057614456</v>
      </c>
      <c r="T210" s="104" t="s">
        <v>158</v>
      </c>
      <c r="U210" s="98" t="str">
        <f>LOOKUP(B210,'Startovní listina'!$B$3:$B$302,'Startovní listina'!$F$3:$F$302)</f>
        <v>C</v>
      </c>
      <c r="V210" s="98" t="str">
        <f>LOOKUP(B210,'Startovní listina'!$B$3:$B$302,'Startovní listina'!$N$3:$N$302)</f>
        <v>N</v>
      </c>
      <c r="W210" s="98" t="str">
        <f>LOOKUP(B210,'Startovní listina'!$B$3:$B$302,'Startovní listina'!$O$3:$O$302)</f>
        <v>N</v>
      </c>
      <c r="X210" s="98" t="str">
        <f>LOOKUP(B210,'Startovní listina'!$B$3:$B$302,'Startovní listina'!$T$3:$T$302)</f>
        <v>N</v>
      </c>
      <c r="Y210" s="98" t="str">
        <f>LOOKUP(B210,'Startovní listina'!$B$3:$B$302,'Startovní listina'!$U$3:$U$302)</f>
        <v>N</v>
      </c>
      <c r="Z210" t="s">
        <v>158</v>
      </c>
      <c r="AA210">
        <f>MAX(G$4:G209)+1</f>
        <v>101</v>
      </c>
      <c r="AB210">
        <f>MAX(H$4:H209)+1</f>
        <v>45</v>
      </c>
      <c r="AC210">
        <f>MAX(I$4:I209)+1</f>
        <v>30</v>
      </c>
      <c r="AD210">
        <f>MAX(J$4:J209)+1</f>
        <v>9</v>
      </c>
      <c r="AE210">
        <f>MAX(K$4:K209)+1</f>
        <v>6</v>
      </c>
      <c r="AF210">
        <f>MAX(L$4:L209)+1</f>
        <v>10</v>
      </c>
      <c r="AG210">
        <f>MAX(M$4:M209)+1</f>
        <v>10</v>
      </c>
      <c r="AH210">
        <f>MAX(N$4:N209)+1</f>
        <v>3</v>
      </c>
      <c r="AI210">
        <f>MAX(O$4:O209)+1</f>
        <v>31</v>
      </c>
      <c r="AJ210">
        <f>MAX(P$4:P209)+1</f>
        <v>4</v>
      </c>
      <c r="AK210">
        <f>MAX(Q$4:Q209)+1</f>
        <v>10</v>
      </c>
      <c r="AL210" t="e">
        <f>MAX(#REF!)+1</f>
        <v>#REF!</v>
      </c>
      <c r="AN210" s="105">
        <f>LOOKUP(U210,TR!$A$4:$A$11,TR!$B$4:$B$11)</f>
        <v>0.02342592592592593</v>
      </c>
      <c r="AP210" s="154"/>
    </row>
    <row r="211" spans="1:42" ht="12.75">
      <c r="A211" s="227" t="s">
        <v>265</v>
      </c>
      <c r="B211" s="126">
        <v>198</v>
      </c>
      <c r="C211" s="123" t="str">
        <f>LOOKUP(B211,'Startovní listina'!$B$3:$B$302,'Startovní listina'!$C$3:$C$302)</f>
        <v>Ondra Zdeněk</v>
      </c>
      <c r="D211" s="123" t="str">
        <f>LOOKUP(B211,'Startovní listina'!$B$3:$B$302,'Startovní listina'!$D$3:$D$302)</f>
        <v>ZPA Pečky</v>
      </c>
      <c r="E211" s="124">
        <f>LOOKUP(B211,'Startovní listina'!$B$3:$B$302,'Startovní listina'!$E$3:$E$302)</f>
        <v>1957</v>
      </c>
      <c r="F211" s="128">
        <v>0.03737268518518519</v>
      </c>
      <c r="G211" s="132" t="str">
        <f t="shared" si="46"/>
        <v> </v>
      </c>
      <c r="H211" s="132" t="str">
        <f t="shared" si="47"/>
        <v> </v>
      </c>
      <c r="I211" s="132">
        <f t="shared" si="48"/>
        <v>31</v>
      </c>
      <c r="J211" s="132" t="str">
        <f t="shared" si="49"/>
        <v> </v>
      </c>
      <c r="K211" s="132" t="str">
        <f t="shared" si="50"/>
        <v> </v>
      </c>
      <c r="L211" s="132" t="str">
        <f t="shared" si="51"/>
        <v> </v>
      </c>
      <c r="M211" s="132" t="str">
        <f t="shared" si="52"/>
        <v> </v>
      </c>
      <c r="N211" s="132" t="str">
        <f t="shared" si="53"/>
        <v> </v>
      </c>
      <c r="O211" s="132">
        <f t="shared" si="54"/>
        <v>31</v>
      </c>
      <c r="P211" s="132" t="str">
        <f t="shared" si="55"/>
        <v> </v>
      </c>
      <c r="Q211" s="132">
        <f t="shared" si="56"/>
        <v>10</v>
      </c>
      <c r="R211" s="220" t="str">
        <f t="shared" si="57"/>
        <v> </v>
      </c>
      <c r="S211" s="223">
        <f>(F$4/F211)*100</f>
        <v>57.44812635490864</v>
      </c>
      <c r="T211" s="104" t="s">
        <v>158</v>
      </c>
      <c r="U211" s="98" t="str">
        <f>LOOKUP(B211,'Startovní listina'!$B$3:$B$302,'Startovní listina'!$F$3:$F$302)</f>
        <v>C</v>
      </c>
      <c r="V211" s="98" t="str">
        <f>LOOKUP(B211,'Startovní listina'!$B$3:$B$302,'Startovní listina'!$N$3:$N$302)</f>
        <v>A</v>
      </c>
      <c r="W211" s="98" t="str">
        <f>LOOKUP(B211,'Startovní listina'!$B$3:$B$302,'Startovní listina'!$O$3:$O$302)</f>
        <v>N</v>
      </c>
      <c r="X211" s="98" t="str">
        <f>LOOKUP(B211,'Startovní listina'!$B$3:$B$302,'Startovní listina'!$T$3:$T$302)</f>
        <v>A</v>
      </c>
      <c r="Y211" s="98" t="str">
        <f>LOOKUP(B211,'Startovní listina'!$B$3:$B$302,'Startovní listina'!$U$3:$U$302)</f>
        <v>N</v>
      </c>
      <c r="Z211" t="s">
        <v>158</v>
      </c>
      <c r="AA211">
        <f>MAX(G$4:G210)+1</f>
        <v>101</v>
      </c>
      <c r="AB211">
        <f>MAX(H$4:H210)+1</f>
        <v>45</v>
      </c>
      <c r="AC211">
        <f>MAX(I$4:I210)+1</f>
        <v>31</v>
      </c>
      <c r="AD211">
        <f>MAX(J$4:J210)+1</f>
        <v>9</v>
      </c>
      <c r="AE211">
        <f>MAX(K$4:K210)+1</f>
        <v>6</v>
      </c>
      <c r="AF211">
        <f>MAX(L$4:L210)+1</f>
        <v>10</v>
      </c>
      <c r="AG211">
        <f>MAX(M$4:M210)+1</f>
        <v>10</v>
      </c>
      <c r="AH211">
        <f>MAX(N$4:N210)+1</f>
        <v>3</v>
      </c>
      <c r="AI211">
        <f>MAX(O$4:O210)+1</f>
        <v>31</v>
      </c>
      <c r="AJ211">
        <f>MAX(P$4:P210)+1</f>
        <v>4</v>
      </c>
      <c r="AK211">
        <f>MAX(Q$4:Q210)+1</f>
        <v>10</v>
      </c>
      <c r="AL211" t="e">
        <f>MAX(#REF!)+1</f>
        <v>#REF!</v>
      </c>
      <c r="AN211" s="105">
        <f>LOOKUP(U211,TR!$A$4:$A$11,TR!$B$4:$B$11)</f>
        <v>0.02342592592592593</v>
      </c>
      <c r="AP211" s="154"/>
    </row>
    <row r="212" spans="1:42" ht="12.75">
      <c r="A212" s="227" t="s">
        <v>266</v>
      </c>
      <c r="B212" s="126">
        <v>313</v>
      </c>
      <c r="C212" s="123" t="str">
        <f>LOOKUP(B212,'Startovní listina'!$B$3:$B$302,'Startovní listina'!$C$3:$C$302)</f>
        <v>Plešinger Stanislav</v>
      </c>
      <c r="D212" s="123" t="str">
        <f>LOOKUP(B212,'Startovní listina'!$B$3:$B$302,'Startovní listina'!$D$3:$D$302)</f>
        <v>Sokol Kolín</v>
      </c>
      <c r="E212" s="124">
        <f>LOOKUP(B212,'Startovní listina'!$B$3:$B$302,'Startovní listina'!$E$3:$E$302)</f>
        <v>1938</v>
      </c>
      <c r="F212" s="128">
        <v>0.037442129629629624</v>
      </c>
      <c r="G212" s="132">
        <f t="shared" si="46"/>
        <v>101</v>
      </c>
      <c r="H212" s="132" t="str">
        <f t="shared" si="47"/>
        <v> </v>
      </c>
      <c r="I212" s="132" t="str">
        <f t="shared" si="48"/>
        <v> </v>
      </c>
      <c r="J212" s="132" t="str">
        <f t="shared" si="49"/>
        <v> </v>
      </c>
      <c r="K212" s="132" t="str">
        <f t="shared" si="50"/>
        <v> </v>
      </c>
      <c r="L212" s="132" t="str">
        <f t="shared" si="51"/>
        <v> </v>
      </c>
      <c r="M212" s="132" t="str">
        <f t="shared" si="52"/>
        <v> </v>
      </c>
      <c r="N212" s="132" t="str">
        <f t="shared" si="53"/>
        <v> </v>
      </c>
      <c r="O212" s="132">
        <f t="shared" si="54"/>
        <v>32</v>
      </c>
      <c r="P212" s="132" t="str">
        <f t="shared" si="55"/>
        <v> </v>
      </c>
      <c r="Q212" s="132" t="str">
        <f t="shared" si="56"/>
        <v> </v>
      </c>
      <c r="R212" s="220" t="str">
        <f t="shared" si="57"/>
        <v> </v>
      </c>
      <c r="S212" s="223">
        <f>(F$4/F212)*100</f>
        <v>57.34157650695519</v>
      </c>
      <c r="T212" s="104" t="s">
        <v>158</v>
      </c>
      <c r="U212" s="98" t="str">
        <f>LOOKUP(B212,'Startovní listina'!$B$3:$B$302,'Startovní listina'!$F$3:$F$302)</f>
        <v>A</v>
      </c>
      <c r="V212" s="98" t="str">
        <f>LOOKUP(B212,'Startovní listina'!$B$3:$B$302,'Startovní listina'!$N$3:$N$302)</f>
        <v>A</v>
      </c>
      <c r="W212" s="98" t="str">
        <f>LOOKUP(B212,'Startovní listina'!$B$3:$B$302,'Startovní listina'!$O$3:$O$302)</f>
        <v>N</v>
      </c>
      <c r="X212" s="98" t="str">
        <f>LOOKUP(B212,'Startovní listina'!$B$3:$B$302,'Startovní listina'!$T$3:$T$302)</f>
        <v>N</v>
      </c>
      <c r="Y212" s="98" t="str">
        <f>LOOKUP(B212,'Startovní listina'!$B$3:$B$302,'Startovní listina'!$U$3:$U$302)</f>
        <v>N</v>
      </c>
      <c r="Z212" t="s">
        <v>158</v>
      </c>
      <c r="AA212">
        <f>MAX(G$4:G211)+1</f>
        <v>101</v>
      </c>
      <c r="AB212">
        <f>MAX(H$4:H211)+1</f>
        <v>45</v>
      </c>
      <c r="AC212">
        <f>MAX(I$4:I211)+1</f>
        <v>32</v>
      </c>
      <c r="AD212">
        <f>MAX(J$4:J211)+1</f>
        <v>9</v>
      </c>
      <c r="AE212">
        <f>MAX(K$4:K211)+1</f>
        <v>6</v>
      </c>
      <c r="AF212">
        <f>MAX(L$4:L211)+1</f>
        <v>10</v>
      </c>
      <c r="AG212">
        <f>MAX(M$4:M211)+1</f>
        <v>10</v>
      </c>
      <c r="AH212">
        <f>MAX(N$4:N211)+1</f>
        <v>3</v>
      </c>
      <c r="AI212">
        <f>MAX(O$4:O211)+1</f>
        <v>32</v>
      </c>
      <c r="AJ212">
        <f>MAX(P$4:P211)+1</f>
        <v>4</v>
      </c>
      <c r="AK212">
        <f>MAX(Q$4:Q211)+1</f>
        <v>11</v>
      </c>
      <c r="AL212" t="e">
        <f>MAX(#REF!)+1</f>
        <v>#REF!</v>
      </c>
      <c r="AN212" s="105">
        <f>LOOKUP(U212,TR!$A$4:$A$11,TR!$B$4:$B$11)</f>
        <v>0.020439814814814817</v>
      </c>
      <c r="AP212" s="154"/>
    </row>
    <row r="213" spans="1:42" ht="12.75">
      <c r="A213" s="227" t="s">
        <v>267</v>
      </c>
      <c r="B213" s="126">
        <v>57</v>
      </c>
      <c r="C213" s="123" t="str">
        <f>LOOKUP(B213,'Startovní listina'!$B$3:$B$302,'Startovní listina'!$C$3:$C$302)</f>
        <v>Bečica Jaroslav</v>
      </c>
      <c r="D213" s="123" t="str">
        <f>LOOKUP(B213,'Startovní listina'!$B$3:$B$302,'Startovní listina'!$D$3:$D$302)</f>
        <v>Praha 1</v>
      </c>
      <c r="E213" s="124">
        <f>LOOKUP(B213,'Startovní listina'!$B$3:$B$302,'Startovní listina'!$E$3:$E$302)</f>
        <v>1977</v>
      </c>
      <c r="F213" s="128">
        <v>0.037638888888888895</v>
      </c>
      <c r="G213" s="132">
        <f t="shared" si="46"/>
        <v>102</v>
      </c>
      <c r="H213" s="132" t="str">
        <f t="shared" si="47"/>
        <v> </v>
      </c>
      <c r="I213" s="132" t="str">
        <f t="shared" si="48"/>
        <v> </v>
      </c>
      <c r="J213" s="132" t="str">
        <f t="shared" si="49"/>
        <v> </v>
      </c>
      <c r="K213" s="132" t="str">
        <f t="shared" si="50"/>
        <v> </v>
      </c>
      <c r="L213" s="132" t="str">
        <f t="shared" si="51"/>
        <v> </v>
      </c>
      <c r="M213" s="132" t="str">
        <f t="shared" si="52"/>
        <v> </v>
      </c>
      <c r="N213" s="132" t="str">
        <f t="shared" si="53"/>
        <v> </v>
      </c>
      <c r="O213" s="132" t="str">
        <f t="shared" si="54"/>
        <v> </v>
      </c>
      <c r="P213" s="132" t="str">
        <f t="shared" si="55"/>
        <v> </v>
      </c>
      <c r="Q213" s="132" t="str">
        <f t="shared" si="56"/>
        <v> </v>
      </c>
      <c r="R213" s="220" t="str">
        <f t="shared" si="57"/>
        <v> </v>
      </c>
      <c r="S213" s="223">
        <f>(F$4/F213)*100</f>
        <v>57.04182041820418</v>
      </c>
      <c r="T213" s="104" t="s">
        <v>158</v>
      </c>
      <c r="U213" s="98" t="str">
        <f>LOOKUP(B213,'Startovní listina'!$B$3:$B$302,'Startovní listina'!$F$3:$F$302)</f>
        <v>A</v>
      </c>
      <c r="V213" s="98" t="str">
        <f>LOOKUP(B213,'Startovní listina'!$B$3:$B$302,'Startovní listina'!$N$3:$N$302)</f>
        <v>N</v>
      </c>
      <c r="W213" s="98" t="str">
        <f>LOOKUP(B213,'Startovní listina'!$B$3:$B$302,'Startovní listina'!$O$3:$O$302)</f>
        <v>N</v>
      </c>
      <c r="X213" s="98" t="str">
        <f>LOOKUP(B213,'Startovní listina'!$B$3:$B$302,'Startovní listina'!$T$3:$T$302)</f>
        <v>N</v>
      </c>
      <c r="Y213" s="98" t="str">
        <f>LOOKUP(B213,'Startovní listina'!$B$3:$B$302,'Startovní listina'!$U$3:$U$302)</f>
        <v>N</v>
      </c>
      <c r="Z213" t="s">
        <v>158</v>
      </c>
      <c r="AA213">
        <f>MAX(G$4:G212)+1</f>
        <v>102</v>
      </c>
      <c r="AB213">
        <f>MAX(H$4:H212)+1</f>
        <v>45</v>
      </c>
      <c r="AC213">
        <f>MAX(I$4:I212)+1</f>
        <v>32</v>
      </c>
      <c r="AD213">
        <f>MAX(J$4:J212)+1</f>
        <v>9</v>
      </c>
      <c r="AE213">
        <f>MAX(K$4:K212)+1</f>
        <v>6</v>
      </c>
      <c r="AF213">
        <f>MAX(L$4:L212)+1</f>
        <v>10</v>
      </c>
      <c r="AG213">
        <f>MAX(M$4:M212)+1</f>
        <v>10</v>
      </c>
      <c r="AH213">
        <f>MAX(N$4:N212)+1</f>
        <v>3</v>
      </c>
      <c r="AI213">
        <f>MAX(O$4:O212)+1</f>
        <v>33</v>
      </c>
      <c r="AJ213">
        <f>MAX(P$4:P212)+1</f>
        <v>4</v>
      </c>
      <c r="AK213">
        <f>MAX(Q$4:Q212)+1</f>
        <v>11</v>
      </c>
      <c r="AL213" t="e">
        <f>MAX(#REF!)+1</f>
        <v>#REF!</v>
      </c>
      <c r="AN213" s="105">
        <f>LOOKUP(U213,TR!$A$4:$A$11,TR!$B$4:$B$11)</f>
        <v>0.020439814814814817</v>
      </c>
      <c r="AP213" s="154"/>
    </row>
    <row r="214" spans="1:40" ht="12.75">
      <c r="A214" s="227" t="s">
        <v>268</v>
      </c>
      <c r="B214" s="126">
        <v>399</v>
      </c>
      <c r="C214" s="123" t="str">
        <f>LOOKUP(B214,'Startovní listina'!$B$3:$B$302,'Startovní listina'!$C$3:$C$302)</f>
        <v>Smrčková Jitka</v>
      </c>
      <c r="D214" s="123" t="str">
        <f>LOOKUP(B214,'Startovní listina'!$B$3:$B$302,'Startovní listina'!$D$3:$D$302)</f>
        <v>BK Říčany</v>
      </c>
      <c r="E214" s="124">
        <f>LOOKUP(B214,'Startovní listina'!$B$3:$B$302,'Startovní listina'!$E$3:$E$302)</f>
        <v>1954</v>
      </c>
      <c r="F214" s="128">
        <v>0.03777777777777778</v>
      </c>
      <c r="G214" s="132" t="str">
        <f t="shared" si="46"/>
        <v> </v>
      </c>
      <c r="H214" s="132" t="str">
        <f t="shared" si="47"/>
        <v> </v>
      </c>
      <c r="I214" s="132" t="str">
        <f t="shared" si="48"/>
        <v> </v>
      </c>
      <c r="J214" s="132" t="str">
        <f t="shared" si="49"/>
        <v> </v>
      </c>
      <c r="K214" s="132" t="str">
        <f t="shared" si="50"/>
        <v> </v>
      </c>
      <c r="L214" s="132" t="str">
        <f t="shared" si="51"/>
        <v> </v>
      </c>
      <c r="M214" s="132" t="str">
        <f t="shared" si="52"/>
        <v> </v>
      </c>
      <c r="N214" s="132">
        <f t="shared" si="53"/>
        <v>3</v>
      </c>
      <c r="O214" s="132" t="str">
        <f t="shared" si="54"/>
        <v> </v>
      </c>
      <c r="P214" s="132" t="str">
        <f t="shared" si="55"/>
        <v> </v>
      </c>
      <c r="Q214" s="132" t="str">
        <f t="shared" si="56"/>
        <v> </v>
      </c>
      <c r="R214" s="220" t="str">
        <f t="shared" si="57"/>
        <v> </v>
      </c>
      <c r="S214" s="223">
        <f>(F$55/F214)*100</f>
        <v>69.27083333333333</v>
      </c>
      <c r="T214" s="104" t="s">
        <v>158</v>
      </c>
      <c r="U214" s="98" t="str">
        <f>LOOKUP(B214,'Startovní listina'!$B$3:$B$302,'Startovní listina'!$F$3:$F$302)</f>
        <v>H</v>
      </c>
      <c r="V214" s="98" t="str">
        <f>LOOKUP(B214,'Startovní listina'!$B$3:$B$302,'Startovní listina'!$N$3:$N$302)</f>
        <v>N</v>
      </c>
      <c r="W214" s="98" t="str">
        <f>LOOKUP(B214,'Startovní listina'!$B$3:$B$302,'Startovní listina'!$O$3:$O$302)</f>
        <v>N</v>
      </c>
      <c r="X214" s="98" t="str">
        <f>LOOKUP(B214,'Startovní listina'!$B$3:$B$302,'Startovní listina'!$T$3:$T$302)</f>
        <v>N</v>
      </c>
      <c r="Y214" s="98" t="str">
        <f>LOOKUP(B214,'Startovní listina'!$B$3:$B$302,'Startovní listina'!$U$3:$U$302)</f>
        <v>N</v>
      </c>
      <c r="Z214" t="s">
        <v>158</v>
      </c>
      <c r="AA214">
        <f>MAX(G$4:G213)+1</f>
        <v>103</v>
      </c>
      <c r="AB214">
        <f>MAX(H$4:H213)+1</f>
        <v>45</v>
      </c>
      <c r="AC214">
        <f>MAX(I$4:I213)+1</f>
        <v>32</v>
      </c>
      <c r="AD214">
        <f>MAX(J$4:J213)+1</f>
        <v>9</v>
      </c>
      <c r="AE214">
        <f>MAX(K$4:K213)+1</f>
        <v>6</v>
      </c>
      <c r="AF214">
        <f>MAX(L$4:L213)+1</f>
        <v>10</v>
      </c>
      <c r="AG214">
        <f>MAX(M$4:M213)+1</f>
        <v>10</v>
      </c>
      <c r="AH214">
        <f>MAX(N$4:N213)+1</f>
        <v>3</v>
      </c>
      <c r="AI214">
        <f>MAX(O$4:O213)+1</f>
        <v>33</v>
      </c>
      <c r="AJ214">
        <f>MAX(P$4:P213)+1</f>
        <v>4</v>
      </c>
      <c r="AK214">
        <f>MAX(Q$4:Q213)+1</f>
        <v>11</v>
      </c>
      <c r="AL214" t="e">
        <f>MAX(#REF!)+1</f>
        <v>#REF!</v>
      </c>
      <c r="AN214" s="105">
        <f>LOOKUP(U214,TR!$A$4:$A$11,TR!$B$4:$B$11)</f>
        <v>0.02884259259259259</v>
      </c>
    </row>
    <row r="215" spans="1:40" ht="12.75">
      <c r="A215" s="227" t="s">
        <v>269</v>
      </c>
      <c r="B215" s="126">
        <v>329</v>
      </c>
      <c r="C215" s="123" t="str">
        <f>LOOKUP(B215,'Startovní listina'!$B$3:$B$302,'Startovní listina'!$C$3:$C$302)</f>
        <v>Klouparová Kateřina</v>
      </c>
      <c r="D215" s="123" t="str">
        <f>LOOKUP(B215,'Startovní listina'!$B$3:$B$302,'Startovní listina'!$D$3:$D$302)</f>
        <v>Praha 8</v>
      </c>
      <c r="E215" s="124">
        <f>LOOKUP(B215,'Startovní listina'!$B$3:$B$302,'Startovní listina'!$E$3:$E$302)</f>
        <v>1980</v>
      </c>
      <c r="F215" s="128">
        <v>0.03796296296296296</v>
      </c>
      <c r="G215" s="132" t="str">
        <f t="shared" si="46"/>
        <v> </v>
      </c>
      <c r="H215" s="132" t="str">
        <f t="shared" si="47"/>
        <v> </v>
      </c>
      <c r="I215" s="132" t="str">
        <f t="shared" si="48"/>
        <v> </v>
      </c>
      <c r="J215" s="132" t="str">
        <f t="shared" si="49"/>
        <v> </v>
      </c>
      <c r="K215" s="132" t="str">
        <f t="shared" si="50"/>
        <v> </v>
      </c>
      <c r="L215" s="132">
        <f t="shared" si="51"/>
        <v>10</v>
      </c>
      <c r="M215" s="132" t="str">
        <f t="shared" si="52"/>
        <v> </v>
      </c>
      <c r="N215" s="132" t="str">
        <f t="shared" si="53"/>
        <v> </v>
      </c>
      <c r="O215" s="132" t="str">
        <f t="shared" si="54"/>
        <v> </v>
      </c>
      <c r="P215" s="132" t="str">
        <f t="shared" si="55"/>
        <v> </v>
      </c>
      <c r="Q215" s="132" t="str">
        <f t="shared" si="56"/>
        <v> </v>
      </c>
      <c r="R215" s="220" t="str">
        <f t="shared" si="57"/>
        <v> </v>
      </c>
      <c r="S215" s="223">
        <f>(F$55/F215)*100</f>
        <v>68.93292682926828</v>
      </c>
      <c r="T215" s="104" t="s">
        <v>158</v>
      </c>
      <c r="U215" s="98" t="str">
        <f>LOOKUP(B215,'Startovní listina'!$B$3:$B$302,'Startovní listina'!$F$3:$F$302)</f>
        <v>F</v>
      </c>
      <c r="V215" s="98" t="str">
        <f>LOOKUP(B215,'Startovní listina'!$B$3:$B$302,'Startovní listina'!$N$3:$N$302)</f>
        <v>N</v>
      </c>
      <c r="W215" s="98" t="str">
        <f>LOOKUP(B215,'Startovní listina'!$B$3:$B$302,'Startovní listina'!$O$3:$O$302)</f>
        <v>N</v>
      </c>
      <c r="X215" s="98" t="str">
        <f>LOOKUP(B215,'Startovní listina'!$B$3:$B$302,'Startovní listina'!$T$3:$T$302)</f>
        <v>N</v>
      </c>
      <c r="Y215" s="98" t="str">
        <f>LOOKUP(B215,'Startovní listina'!$B$3:$B$302,'Startovní listina'!$U$3:$U$302)</f>
        <v>N</v>
      </c>
      <c r="Z215" t="s">
        <v>158</v>
      </c>
      <c r="AA215">
        <f>MAX(G$4:G214)+1</f>
        <v>103</v>
      </c>
      <c r="AB215">
        <f>MAX(H$4:H214)+1</f>
        <v>45</v>
      </c>
      <c r="AC215">
        <f>MAX(I$4:I214)+1</f>
        <v>32</v>
      </c>
      <c r="AD215">
        <f>MAX(J$4:J214)+1</f>
        <v>9</v>
      </c>
      <c r="AE215">
        <f>MAX(K$4:K214)+1</f>
        <v>6</v>
      </c>
      <c r="AF215">
        <f>MAX(L$4:L214)+1</f>
        <v>10</v>
      </c>
      <c r="AG215">
        <f>MAX(M$4:M214)+1</f>
        <v>10</v>
      </c>
      <c r="AH215">
        <f>MAX(N$4:N214)+1</f>
        <v>4</v>
      </c>
      <c r="AI215">
        <f>MAX(O$4:O214)+1</f>
        <v>33</v>
      </c>
      <c r="AJ215">
        <f>MAX(P$4:P214)+1</f>
        <v>4</v>
      </c>
      <c r="AK215">
        <f>MAX(Q$4:Q214)+1</f>
        <v>11</v>
      </c>
      <c r="AL215" t="e">
        <f>MAX(#REF!)+1</f>
        <v>#REF!</v>
      </c>
      <c r="AN215" s="105">
        <f>LOOKUP(U215,TR!$A$4:$A$11,TR!$B$4:$B$11)</f>
        <v>0.024189814814814817</v>
      </c>
    </row>
    <row r="216" spans="1:42" ht="12.75">
      <c r="A216" s="227" t="s">
        <v>270</v>
      </c>
      <c r="B216" s="126">
        <v>86</v>
      </c>
      <c r="C216" s="123" t="str">
        <f>LOOKUP(B216,'Startovní listina'!$B$3:$B$302,'Startovní listina'!$C$3:$C$302)</f>
        <v>Hanousek Martin</v>
      </c>
      <c r="D216" s="123" t="str">
        <f>LOOKUP(B216,'Startovní listina'!$B$3:$B$302,'Startovní listina'!$D$3:$D$302)</f>
        <v>TURBO Chotěboř</v>
      </c>
      <c r="E216" s="124">
        <f>LOOKUP(B216,'Startovní listina'!$B$3:$B$302,'Startovní listina'!$E$3:$E$302)</f>
        <v>1979</v>
      </c>
      <c r="F216" s="128">
        <v>0.038078703703703705</v>
      </c>
      <c r="G216" s="132">
        <f t="shared" si="46"/>
        <v>103</v>
      </c>
      <c r="H216" s="132" t="str">
        <f t="shared" si="47"/>
        <v> </v>
      </c>
      <c r="I216" s="132" t="str">
        <f t="shared" si="48"/>
        <v> </v>
      </c>
      <c r="J216" s="132" t="str">
        <f t="shared" si="49"/>
        <v> </v>
      </c>
      <c r="K216" s="132" t="str">
        <f t="shared" si="50"/>
        <v> </v>
      </c>
      <c r="L216" s="132" t="str">
        <f t="shared" si="51"/>
        <v> </v>
      </c>
      <c r="M216" s="132" t="str">
        <f t="shared" si="52"/>
        <v> </v>
      </c>
      <c r="N216" s="132" t="str">
        <f t="shared" si="53"/>
        <v> </v>
      </c>
      <c r="O216" s="132" t="str">
        <f t="shared" si="54"/>
        <v> </v>
      </c>
      <c r="P216" s="132" t="str">
        <f t="shared" si="55"/>
        <v> </v>
      </c>
      <c r="Q216" s="132" t="str">
        <f t="shared" si="56"/>
        <v> </v>
      </c>
      <c r="R216" s="220" t="str">
        <f t="shared" si="57"/>
        <v> </v>
      </c>
      <c r="S216" s="223">
        <f>(F$4/F216)*100</f>
        <v>56.382978723404264</v>
      </c>
      <c r="T216" s="104" t="s">
        <v>158</v>
      </c>
      <c r="U216" s="98" t="str">
        <f>LOOKUP(B216,'Startovní listina'!$B$3:$B$302,'Startovní listina'!$F$3:$F$302)</f>
        <v>A</v>
      </c>
      <c r="V216" s="98" t="str">
        <f>LOOKUP(B216,'Startovní listina'!$B$3:$B$302,'Startovní listina'!$N$3:$N$302)</f>
        <v>N</v>
      </c>
      <c r="W216" s="98" t="str">
        <f>LOOKUP(B216,'Startovní listina'!$B$3:$B$302,'Startovní listina'!$O$3:$O$302)</f>
        <v>N</v>
      </c>
      <c r="X216" s="98" t="str">
        <f>LOOKUP(B216,'Startovní listina'!$B$3:$B$302,'Startovní listina'!$T$3:$T$302)</f>
        <v>N</v>
      </c>
      <c r="Y216" s="98" t="str">
        <f>LOOKUP(B216,'Startovní listina'!$B$3:$B$302,'Startovní listina'!$U$3:$U$302)</f>
        <v>N</v>
      </c>
      <c r="Z216" t="s">
        <v>158</v>
      </c>
      <c r="AA216">
        <f>MAX(G$4:G215)+1</f>
        <v>103</v>
      </c>
      <c r="AB216">
        <f>MAX(H$4:H215)+1</f>
        <v>45</v>
      </c>
      <c r="AC216">
        <f>MAX(I$4:I215)+1</f>
        <v>32</v>
      </c>
      <c r="AD216">
        <f>MAX(J$4:J215)+1</f>
        <v>9</v>
      </c>
      <c r="AE216">
        <f>MAX(K$4:K215)+1</f>
        <v>6</v>
      </c>
      <c r="AF216">
        <f>MAX(L$4:L215)+1</f>
        <v>11</v>
      </c>
      <c r="AG216">
        <f>MAX(M$4:M215)+1</f>
        <v>10</v>
      </c>
      <c r="AH216">
        <f>MAX(N$4:N215)+1</f>
        <v>4</v>
      </c>
      <c r="AI216">
        <f>MAX(O$4:O215)+1</f>
        <v>33</v>
      </c>
      <c r="AJ216">
        <f>MAX(P$4:P215)+1</f>
        <v>4</v>
      </c>
      <c r="AK216">
        <f>MAX(Q$4:Q215)+1</f>
        <v>11</v>
      </c>
      <c r="AL216" t="e">
        <f>MAX(#REF!)+1</f>
        <v>#REF!</v>
      </c>
      <c r="AN216" s="105">
        <f>LOOKUP(U216,TR!$A$4:$A$11,TR!$B$4:$B$11)</f>
        <v>0.020439814814814817</v>
      </c>
      <c r="AP216" s="154"/>
    </row>
    <row r="217" spans="1:42" ht="12.75">
      <c r="A217" s="227" t="s">
        <v>271</v>
      </c>
      <c r="B217" s="126">
        <v>212</v>
      </c>
      <c r="C217" s="123" t="str">
        <f>LOOKUP(B217,'Startovní listina'!$B$3:$B$302,'Startovní listina'!$C$3:$C$302)</f>
        <v>Chlumský Luboš</v>
      </c>
      <c r="D217" s="123" t="str">
        <f>LOOKUP(B217,'Startovní listina'!$B$3:$B$302,'Startovní listina'!$D$3:$D$302)</f>
        <v>Vokovice</v>
      </c>
      <c r="E217" s="124">
        <f>LOOKUP(B217,'Startovní listina'!$B$3:$B$302,'Startovní listina'!$E$3:$E$302)</f>
        <v>1956</v>
      </c>
      <c r="F217" s="128">
        <v>0.03864583333333333</v>
      </c>
      <c r="G217" s="132" t="str">
        <f t="shared" si="46"/>
        <v> </v>
      </c>
      <c r="H217" s="132" t="str">
        <f t="shared" si="47"/>
        <v> </v>
      </c>
      <c r="I217" s="132">
        <f t="shared" si="48"/>
        <v>32</v>
      </c>
      <c r="J217" s="132" t="str">
        <f t="shared" si="49"/>
        <v> </v>
      </c>
      <c r="K217" s="132" t="str">
        <f t="shared" si="50"/>
        <v> </v>
      </c>
      <c r="L217" s="132" t="str">
        <f t="shared" si="51"/>
        <v> </v>
      </c>
      <c r="M217" s="132" t="str">
        <f t="shared" si="52"/>
        <v> </v>
      </c>
      <c r="N217" s="132" t="str">
        <f t="shared" si="53"/>
        <v> </v>
      </c>
      <c r="O217" s="132" t="str">
        <f t="shared" si="54"/>
        <v> </v>
      </c>
      <c r="P217" s="132" t="str">
        <f t="shared" si="55"/>
        <v> </v>
      </c>
      <c r="Q217" s="132" t="str">
        <f t="shared" si="56"/>
        <v> </v>
      </c>
      <c r="R217" s="220" t="str">
        <f t="shared" si="57"/>
        <v> </v>
      </c>
      <c r="S217" s="223">
        <f>(F$4/F217)*100</f>
        <v>55.55555555555557</v>
      </c>
      <c r="T217" s="104" t="s">
        <v>158</v>
      </c>
      <c r="U217" s="98" t="str">
        <f>LOOKUP(B217,'Startovní listina'!$B$3:$B$302,'Startovní listina'!$F$3:$F$302)</f>
        <v>C</v>
      </c>
      <c r="V217" s="98" t="str">
        <f>LOOKUP(B217,'Startovní listina'!$B$3:$B$302,'Startovní listina'!$N$3:$N$302)</f>
        <v>N</v>
      </c>
      <c r="W217" s="98" t="str">
        <f>LOOKUP(B217,'Startovní listina'!$B$3:$B$302,'Startovní listina'!$O$3:$O$302)</f>
        <v>N</v>
      </c>
      <c r="X217" s="98" t="str">
        <f>LOOKUP(B217,'Startovní listina'!$B$3:$B$302,'Startovní listina'!$T$3:$T$302)</f>
        <v>N</v>
      </c>
      <c r="Y217" s="98" t="str">
        <f>LOOKUP(B217,'Startovní listina'!$B$3:$B$302,'Startovní listina'!$U$3:$U$302)</f>
        <v>N</v>
      </c>
      <c r="Z217" t="s">
        <v>158</v>
      </c>
      <c r="AA217">
        <f>MAX(G$4:G216)+1</f>
        <v>104</v>
      </c>
      <c r="AB217">
        <f>MAX(H$4:H216)+1</f>
        <v>45</v>
      </c>
      <c r="AC217">
        <f>MAX(I$4:I216)+1</f>
        <v>32</v>
      </c>
      <c r="AD217">
        <f>MAX(J$4:J216)+1</f>
        <v>9</v>
      </c>
      <c r="AE217">
        <f>MAX(K$4:K216)+1</f>
        <v>6</v>
      </c>
      <c r="AF217">
        <f>MAX(L$4:L216)+1</f>
        <v>11</v>
      </c>
      <c r="AG217">
        <f>MAX(M$4:M216)+1</f>
        <v>10</v>
      </c>
      <c r="AH217">
        <f>MAX(N$4:N216)+1</f>
        <v>4</v>
      </c>
      <c r="AI217">
        <f>MAX(O$4:O216)+1</f>
        <v>33</v>
      </c>
      <c r="AJ217">
        <f>MAX(P$4:P216)+1</f>
        <v>4</v>
      </c>
      <c r="AK217">
        <f>MAX(Q$4:Q216)+1</f>
        <v>11</v>
      </c>
      <c r="AL217" t="e">
        <f>MAX(#REF!)+1</f>
        <v>#REF!</v>
      </c>
      <c r="AN217" s="105">
        <f>LOOKUP(U217,TR!$A$4:$A$11,TR!$B$4:$B$11)</f>
        <v>0.02342592592592593</v>
      </c>
      <c r="AP217" s="154"/>
    </row>
    <row r="218" spans="1:40" ht="12.75">
      <c r="A218" s="227" t="s">
        <v>272</v>
      </c>
      <c r="B218" s="126">
        <v>325</v>
      </c>
      <c r="C218" s="123" t="str">
        <f>LOOKUP(B218,'Startovní listina'!$B$3:$B$302,'Startovní listina'!$C$3:$C$302)</f>
        <v>Nadberežná Miroslava</v>
      </c>
      <c r="D218" s="123" t="str">
        <f>LOOKUP(B218,'Startovní listina'!$B$3:$B$302,'Startovní listina'!$D$3:$D$302)</f>
        <v>PIM RC Praha</v>
      </c>
      <c r="E218" s="124">
        <f>LOOKUP(B218,'Startovní listina'!$B$3:$B$302,'Startovní listina'!$E$3:$E$302)</f>
        <v>1976</v>
      </c>
      <c r="F218" s="128">
        <v>0.038703703703703705</v>
      </c>
      <c r="G218" s="132" t="str">
        <f t="shared" si="46"/>
        <v> </v>
      </c>
      <c r="H218" s="132" t="str">
        <f t="shared" si="47"/>
        <v> </v>
      </c>
      <c r="I218" s="132" t="str">
        <f t="shared" si="48"/>
        <v> </v>
      </c>
      <c r="J218" s="132" t="str">
        <f t="shared" si="49"/>
        <v> </v>
      </c>
      <c r="K218" s="132" t="str">
        <f t="shared" si="50"/>
        <v> </v>
      </c>
      <c r="L218" s="132">
        <f t="shared" si="51"/>
        <v>11</v>
      </c>
      <c r="M218" s="132" t="str">
        <f t="shared" si="52"/>
        <v> </v>
      </c>
      <c r="N218" s="132" t="str">
        <f t="shared" si="53"/>
        <v> </v>
      </c>
      <c r="O218" s="132" t="str">
        <f t="shared" si="54"/>
        <v> </v>
      </c>
      <c r="P218" s="132" t="str">
        <f t="shared" si="55"/>
        <v> </v>
      </c>
      <c r="Q218" s="132" t="str">
        <f t="shared" si="56"/>
        <v> </v>
      </c>
      <c r="R218" s="220" t="str">
        <f t="shared" si="57"/>
        <v> </v>
      </c>
      <c r="S218" s="223">
        <f>(F$55/F218)*100</f>
        <v>67.61363636363636</v>
      </c>
      <c r="T218" s="104" t="s">
        <v>158</v>
      </c>
      <c r="U218" s="98" t="str">
        <f>LOOKUP(B218,'Startovní listina'!$B$3:$B$302,'Startovní listina'!$F$3:$F$302)</f>
        <v>F</v>
      </c>
      <c r="V218" s="98" t="str">
        <f>LOOKUP(B218,'Startovní listina'!$B$3:$B$302,'Startovní listina'!$N$3:$N$302)</f>
        <v>N</v>
      </c>
      <c r="W218" s="98" t="str">
        <f>LOOKUP(B218,'Startovní listina'!$B$3:$B$302,'Startovní listina'!$O$3:$O$302)</f>
        <v>N</v>
      </c>
      <c r="X218" s="98" t="str">
        <f>LOOKUP(B218,'Startovní listina'!$B$3:$B$302,'Startovní listina'!$T$3:$T$302)</f>
        <v>N</v>
      </c>
      <c r="Y218" s="98" t="str">
        <f>LOOKUP(B218,'Startovní listina'!$B$3:$B$302,'Startovní listina'!$U$3:$U$302)</f>
        <v>N</v>
      </c>
      <c r="Z218" t="s">
        <v>158</v>
      </c>
      <c r="AA218">
        <f>MAX(G$4:G217)+1</f>
        <v>104</v>
      </c>
      <c r="AB218">
        <f>MAX(H$4:H217)+1</f>
        <v>45</v>
      </c>
      <c r="AC218">
        <f>MAX(I$4:I217)+1</f>
        <v>33</v>
      </c>
      <c r="AD218">
        <f>MAX(J$4:J217)+1</f>
        <v>9</v>
      </c>
      <c r="AE218">
        <f>MAX(K$4:K217)+1</f>
        <v>6</v>
      </c>
      <c r="AF218">
        <f>MAX(L$4:L217)+1</f>
        <v>11</v>
      </c>
      <c r="AG218">
        <f>MAX(M$4:M217)+1</f>
        <v>10</v>
      </c>
      <c r="AH218">
        <f>MAX(N$4:N217)+1</f>
        <v>4</v>
      </c>
      <c r="AI218">
        <f>MAX(O$4:O217)+1</f>
        <v>33</v>
      </c>
      <c r="AJ218">
        <f>MAX(P$4:P217)+1</f>
        <v>4</v>
      </c>
      <c r="AK218">
        <f>MAX(Q$4:Q217)+1</f>
        <v>11</v>
      </c>
      <c r="AL218" t="e">
        <f>MAX(#REF!)+1</f>
        <v>#REF!</v>
      </c>
      <c r="AN218" s="105">
        <f>LOOKUP(U218,TR!$A$4:$A$11,TR!$B$4:$B$11)</f>
        <v>0.024189814814814817</v>
      </c>
    </row>
    <row r="219" spans="1:40" ht="12.75">
      <c r="A219" s="227" t="s">
        <v>273</v>
      </c>
      <c r="B219" s="126">
        <v>398</v>
      </c>
      <c r="C219" s="123" t="str">
        <f>LOOKUP(B219,'Startovní listina'!$B$3:$B$302,'Startovní listina'!$C$3:$C$302)</f>
        <v>Holasová Jarmila</v>
      </c>
      <c r="D219" s="123" t="str">
        <f>LOOKUP(B219,'Startovní listina'!$B$3:$B$302,'Startovní listina'!$D$3:$D$302)</f>
        <v>Tragéd Team</v>
      </c>
      <c r="E219" s="124">
        <f>LOOKUP(B219,'Startovní listina'!$B$3:$B$302,'Startovní listina'!$E$3:$E$302)</f>
        <v>1954</v>
      </c>
      <c r="F219" s="128">
        <v>0.03875</v>
      </c>
      <c r="G219" s="132" t="str">
        <f t="shared" si="46"/>
        <v> </v>
      </c>
      <c r="H219" s="132" t="str">
        <f t="shared" si="47"/>
        <v> </v>
      </c>
      <c r="I219" s="132" t="str">
        <f t="shared" si="48"/>
        <v> </v>
      </c>
      <c r="J219" s="132" t="str">
        <f t="shared" si="49"/>
        <v> </v>
      </c>
      <c r="K219" s="132" t="str">
        <f t="shared" si="50"/>
        <v> </v>
      </c>
      <c r="L219" s="132" t="str">
        <f t="shared" si="51"/>
        <v> </v>
      </c>
      <c r="M219" s="132" t="str">
        <f t="shared" si="52"/>
        <v> </v>
      </c>
      <c r="N219" s="132">
        <f t="shared" si="53"/>
        <v>4</v>
      </c>
      <c r="O219" s="132" t="str">
        <f t="shared" si="54"/>
        <v> </v>
      </c>
      <c r="P219" s="132" t="str">
        <f t="shared" si="55"/>
        <v> </v>
      </c>
      <c r="Q219" s="132" t="str">
        <f t="shared" si="56"/>
        <v> </v>
      </c>
      <c r="R219" s="220" t="str">
        <f t="shared" si="57"/>
        <v> </v>
      </c>
      <c r="S219" s="223">
        <f>(F$55/F219)*100</f>
        <v>67.53285543608123</v>
      </c>
      <c r="T219" s="104" t="s">
        <v>158</v>
      </c>
      <c r="U219" s="98" t="str">
        <f>LOOKUP(B219,'Startovní listina'!$B$3:$B$302,'Startovní listina'!$F$3:$F$302)</f>
        <v>H</v>
      </c>
      <c r="V219" s="98" t="str">
        <f>LOOKUP(B219,'Startovní listina'!$B$3:$B$302,'Startovní listina'!$N$3:$N$302)</f>
        <v>N</v>
      </c>
      <c r="W219" s="98" t="str">
        <f>LOOKUP(B219,'Startovní listina'!$B$3:$B$302,'Startovní listina'!$O$3:$O$302)</f>
        <v>N</v>
      </c>
      <c r="X219" s="98" t="str">
        <f>LOOKUP(B219,'Startovní listina'!$B$3:$B$302,'Startovní listina'!$T$3:$T$302)</f>
        <v>N</v>
      </c>
      <c r="Y219" s="98" t="str">
        <f>LOOKUP(B219,'Startovní listina'!$B$3:$B$302,'Startovní listina'!$U$3:$U$302)</f>
        <v>N</v>
      </c>
      <c r="Z219" t="s">
        <v>158</v>
      </c>
      <c r="AA219">
        <f>MAX(G$4:G218)+1</f>
        <v>104</v>
      </c>
      <c r="AB219">
        <f>MAX(H$4:H218)+1</f>
        <v>45</v>
      </c>
      <c r="AC219">
        <f>MAX(I$4:I218)+1</f>
        <v>33</v>
      </c>
      <c r="AD219">
        <f>MAX(J$4:J218)+1</f>
        <v>9</v>
      </c>
      <c r="AE219">
        <f>MAX(K$4:K218)+1</f>
        <v>6</v>
      </c>
      <c r="AF219">
        <f>MAX(L$4:L218)+1</f>
        <v>12</v>
      </c>
      <c r="AG219">
        <f>MAX(M$4:M218)+1</f>
        <v>10</v>
      </c>
      <c r="AH219">
        <f>MAX(N$4:N218)+1</f>
        <v>4</v>
      </c>
      <c r="AI219">
        <f>MAX(O$4:O218)+1</f>
        <v>33</v>
      </c>
      <c r="AJ219">
        <f>MAX(P$4:P218)+1</f>
        <v>4</v>
      </c>
      <c r="AK219">
        <f>MAX(Q$4:Q218)+1</f>
        <v>11</v>
      </c>
      <c r="AL219" t="e">
        <f>MAX(#REF!)+1</f>
        <v>#REF!</v>
      </c>
      <c r="AN219" s="105">
        <f>LOOKUP(U219,TR!$A$4:$A$11,TR!$B$4:$B$11)</f>
        <v>0.02884259259259259</v>
      </c>
    </row>
    <row r="220" spans="1:42" ht="12.75">
      <c r="A220" s="227" t="s">
        <v>274</v>
      </c>
      <c r="B220" s="126">
        <v>47</v>
      </c>
      <c r="C220" s="123" t="str">
        <f>LOOKUP(B220,'Startovní listina'!$B$3:$B$302,'Startovní listina'!$C$3:$C$302)</f>
        <v>Ondrouch Richard</v>
      </c>
      <c r="D220" s="123" t="str">
        <f>LOOKUP(B220,'Startovní listina'!$B$3:$B$302,'Startovní listina'!$D$3:$D$302)</f>
        <v>Median Praha</v>
      </c>
      <c r="E220" s="124">
        <f>LOOKUP(B220,'Startovní listina'!$B$3:$B$302,'Startovní listina'!$E$3:$E$302)</f>
        <v>1968</v>
      </c>
      <c r="F220" s="128">
        <v>0.03877314814814815</v>
      </c>
      <c r="G220" s="132">
        <f t="shared" si="46"/>
        <v>104</v>
      </c>
      <c r="H220" s="132" t="str">
        <f t="shared" si="47"/>
        <v> </v>
      </c>
      <c r="I220" s="132" t="str">
        <f t="shared" si="48"/>
        <v> </v>
      </c>
      <c r="J220" s="132" t="str">
        <f t="shared" si="49"/>
        <v> </v>
      </c>
      <c r="K220" s="132" t="str">
        <f t="shared" si="50"/>
        <v> </v>
      </c>
      <c r="L220" s="132" t="str">
        <f t="shared" si="51"/>
        <v> </v>
      </c>
      <c r="M220" s="132" t="str">
        <f t="shared" si="52"/>
        <v> </v>
      </c>
      <c r="N220" s="132" t="str">
        <f t="shared" si="53"/>
        <v> </v>
      </c>
      <c r="O220" s="132" t="str">
        <f t="shared" si="54"/>
        <v> </v>
      </c>
      <c r="P220" s="132" t="str">
        <f t="shared" si="55"/>
        <v> </v>
      </c>
      <c r="Q220" s="132" t="str">
        <f t="shared" si="56"/>
        <v> </v>
      </c>
      <c r="R220" s="220" t="str">
        <f t="shared" si="57"/>
        <v> </v>
      </c>
      <c r="S220" s="223">
        <f>(F$4/F220)*100</f>
        <v>55.37313432835822</v>
      </c>
      <c r="T220" s="104" t="s">
        <v>158</v>
      </c>
      <c r="U220" s="98" t="str">
        <f>LOOKUP(B220,'Startovní listina'!$B$3:$B$302,'Startovní listina'!$F$3:$F$302)</f>
        <v>A</v>
      </c>
      <c r="V220" s="98" t="str">
        <f>LOOKUP(B220,'Startovní listina'!$B$3:$B$302,'Startovní listina'!$N$3:$N$302)</f>
        <v>N</v>
      </c>
      <c r="W220" s="98" t="str">
        <f>LOOKUP(B220,'Startovní listina'!$B$3:$B$302,'Startovní listina'!$O$3:$O$302)</f>
        <v>N</v>
      </c>
      <c r="X220" s="98" t="str">
        <f>LOOKUP(B220,'Startovní listina'!$B$3:$B$302,'Startovní listina'!$T$3:$T$302)</f>
        <v>N</v>
      </c>
      <c r="Y220" s="98" t="str">
        <f>LOOKUP(B220,'Startovní listina'!$B$3:$B$302,'Startovní listina'!$U$3:$U$302)</f>
        <v>N</v>
      </c>
      <c r="Z220" t="s">
        <v>158</v>
      </c>
      <c r="AA220">
        <f>MAX(G$4:G219)+1</f>
        <v>104</v>
      </c>
      <c r="AB220">
        <f>MAX(H$4:H219)+1</f>
        <v>45</v>
      </c>
      <c r="AC220">
        <f>MAX(I$4:I219)+1</f>
        <v>33</v>
      </c>
      <c r="AD220">
        <f>MAX(J$4:J219)+1</f>
        <v>9</v>
      </c>
      <c r="AE220">
        <f>MAX(K$4:K219)+1</f>
        <v>6</v>
      </c>
      <c r="AF220">
        <f>MAX(L$4:L219)+1</f>
        <v>12</v>
      </c>
      <c r="AG220">
        <f>MAX(M$4:M219)+1</f>
        <v>10</v>
      </c>
      <c r="AH220">
        <f>MAX(N$4:N219)+1</f>
        <v>5</v>
      </c>
      <c r="AI220">
        <f>MAX(O$4:O219)+1</f>
        <v>33</v>
      </c>
      <c r="AJ220">
        <f>MAX(P$4:P219)+1</f>
        <v>4</v>
      </c>
      <c r="AK220">
        <f>MAX(Q$4:Q219)+1</f>
        <v>11</v>
      </c>
      <c r="AL220" t="e">
        <f>MAX(#REF!)+1</f>
        <v>#REF!</v>
      </c>
      <c r="AN220" s="105">
        <f>LOOKUP(U220,TR!$A$4:$A$11,TR!$B$4:$B$11)</f>
        <v>0.020439814814814817</v>
      </c>
      <c r="AP220" s="154"/>
    </row>
    <row r="221" spans="1:42" ht="12.75">
      <c r="A221" s="227" t="s">
        <v>275</v>
      </c>
      <c r="B221" s="126">
        <v>80</v>
      </c>
      <c r="C221" s="123" t="str">
        <f>LOOKUP(B221,'Startovní listina'!$B$3:$B$302,'Startovní listina'!$C$3:$C$302)</f>
        <v>Křesťan Jakub</v>
      </c>
      <c r="D221" s="123" t="str">
        <f>LOOKUP(B221,'Startovní listina'!$B$3:$B$302,'Startovní listina'!$D$3:$D$302)</f>
        <v>BKP Svratka</v>
      </c>
      <c r="E221" s="124">
        <f>LOOKUP(B221,'Startovní listina'!$B$3:$B$302,'Startovní listina'!$E$3:$E$302)</f>
        <v>1980</v>
      </c>
      <c r="F221" s="128">
        <v>0.03920138888888889</v>
      </c>
      <c r="G221" s="132">
        <f t="shared" si="46"/>
        <v>105</v>
      </c>
      <c r="H221" s="132" t="str">
        <f t="shared" si="47"/>
        <v> </v>
      </c>
      <c r="I221" s="132" t="str">
        <f t="shared" si="48"/>
        <v> </v>
      </c>
      <c r="J221" s="132" t="str">
        <f t="shared" si="49"/>
        <v> </v>
      </c>
      <c r="K221" s="132" t="str">
        <f t="shared" si="50"/>
        <v> </v>
      </c>
      <c r="L221" s="132" t="str">
        <f t="shared" si="51"/>
        <v> </v>
      </c>
      <c r="M221" s="132" t="str">
        <f t="shared" si="52"/>
        <v> </v>
      </c>
      <c r="N221" s="132" t="str">
        <f t="shared" si="53"/>
        <v> </v>
      </c>
      <c r="O221" s="132" t="str">
        <f t="shared" si="54"/>
        <v> </v>
      </c>
      <c r="P221" s="132" t="str">
        <f t="shared" si="55"/>
        <v> </v>
      </c>
      <c r="Q221" s="132" t="str">
        <f t="shared" si="56"/>
        <v> </v>
      </c>
      <c r="R221" s="220" t="str">
        <f t="shared" si="57"/>
        <v> </v>
      </c>
      <c r="S221" s="223">
        <f>(F$4/F221)*100</f>
        <v>54.768231473280196</v>
      </c>
      <c r="T221" s="104" t="s">
        <v>158</v>
      </c>
      <c r="U221" s="98" t="str">
        <f>LOOKUP(B221,'Startovní listina'!$B$3:$B$302,'Startovní listina'!$F$3:$F$302)</f>
        <v>A</v>
      </c>
      <c r="V221" s="98" t="str">
        <f>LOOKUP(B221,'Startovní listina'!$B$3:$B$302,'Startovní listina'!$N$3:$N$302)</f>
        <v>N</v>
      </c>
      <c r="W221" s="98" t="str">
        <f>LOOKUP(B221,'Startovní listina'!$B$3:$B$302,'Startovní listina'!$O$3:$O$302)</f>
        <v>N</v>
      </c>
      <c r="X221" s="98" t="str">
        <f>LOOKUP(B221,'Startovní listina'!$B$3:$B$302,'Startovní listina'!$T$3:$T$302)</f>
        <v>N</v>
      </c>
      <c r="Y221" s="98" t="str">
        <f>LOOKUP(B221,'Startovní listina'!$B$3:$B$302,'Startovní listina'!$U$3:$U$302)</f>
        <v>N</v>
      </c>
      <c r="Z221" t="s">
        <v>158</v>
      </c>
      <c r="AA221">
        <f>MAX(G$4:G220)+1</f>
        <v>105</v>
      </c>
      <c r="AB221">
        <f>MAX(H$4:H220)+1</f>
        <v>45</v>
      </c>
      <c r="AC221">
        <f>MAX(I$4:I220)+1</f>
        <v>33</v>
      </c>
      <c r="AD221">
        <f>MAX(J$4:J220)+1</f>
        <v>9</v>
      </c>
      <c r="AE221">
        <f>MAX(K$4:K220)+1</f>
        <v>6</v>
      </c>
      <c r="AF221">
        <f>MAX(L$4:L220)+1</f>
        <v>12</v>
      </c>
      <c r="AG221">
        <f>MAX(M$4:M220)+1</f>
        <v>10</v>
      </c>
      <c r="AH221">
        <f>MAX(N$4:N220)+1</f>
        <v>5</v>
      </c>
      <c r="AI221">
        <f>MAX(O$4:O220)+1</f>
        <v>33</v>
      </c>
      <c r="AJ221">
        <f>MAX(P$4:P220)+1</f>
        <v>4</v>
      </c>
      <c r="AK221">
        <f>MAX(Q$4:Q220)+1</f>
        <v>11</v>
      </c>
      <c r="AL221" t="e">
        <f>MAX(#REF!)+1</f>
        <v>#REF!</v>
      </c>
      <c r="AN221" s="105">
        <f>LOOKUP(U221,TR!$A$4:$A$11,TR!$B$4:$B$11)</f>
        <v>0.020439814814814817</v>
      </c>
      <c r="AP221" s="154"/>
    </row>
    <row r="222" spans="1:42" ht="12.75">
      <c r="A222" s="227" t="s">
        <v>276</v>
      </c>
      <c r="B222" s="126">
        <v>222</v>
      </c>
      <c r="C222" s="123" t="str">
        <f>LOOKUP(B222,'Startovní listina'!$B$3:$B$302,'Startovní listina'!$C$3:$C$302)</f>
        <v>Mladenov Ljudmil</v>
      </c>
      <c r="D222" s="123" t="str">
        <f>LOOKUP(B222,'Startovní listina'!$B$3:$B$302,'Startovní listina'!$D$3:$D$302)</f>
        <v>Praha - 9</v>
      </c>
      <c r="E222" s="124">
        <f>LOOKUP(B222,'Startovní listina'!$B$3:$B$302,'Startovní listina'!$E$3:$E$302)</f>
        <v>1953</v>
      </c>
      <c r="F222" s="128">
        <v>0.03935185185185185</v>
      </c>
      <c r="G222" s="132" t="str">
        <f t="shared" si="46"/>
        <v> </v>
      </c>
      <c r="H222" s="132" t="str">
        <f t="shared" si="47"/>
        <v> </v>
      </c>
      <c r="I222" s="132">
        <f t="shared" si="48"/>
        <v>33</v>
      </c>
      <c r="J222" s="132" t="str">
        <f t="shared" si="49"/>
        <v> </v>
      </c>
      <c r="K222" s="132" t="str">
        <f t="shared" si="50"/>
        <v> </v>
      </c>
      <c r="L222" s="132" t="str">
        <f t="shared" si="51"/>
        <v> </v>
      </c>
      <c r="M222" s="132" t="str">
        <f t="shared" si="52"/>
        <v> </v>
      </c>
      <c r="N222" s="132" t="str">
        <f t="shared" si="53"/>
        <v> </v>
      </c>
      <c r="O222" s="132" t="str">
        <f t="shared" si="54"/>
        <v> </v>
      </c>
      <c r="P222" s="132" t="str">
        <f t="shared" si="55"/>
        <v> </v>
      </c>
      <c r="Q222" s="132" t="str">
        <f t="shared" si="56"/>
        <v> </v>
      </c>
      <c r="R222" s="220" t="str">
        <f t="shared" si="57"/>
        <v> </v>
      </c>
      <c r="S222" s="223">
        <f>(F$4/F222)*100</f>
        <v>54.55882352941177</v>
      </c>
      <c r="T222" s="104" t="s">
        <v>158</v>
      </c>
      <c r="U222" s="98" t="str">
        <f>LOOKUP(B222,'Startovní listina'!$B$3:$B$302,'Startovní listina'!$F$3:$F$302)</f>
        <v>C</v>
      </c>
      <c r="V222" s="98" t="str">
        <f>LOOKUP(B222,'Startovní listina'!$B$3:$B$302,'Startovní listina'!$N$3:$N$302)</f>
        <v>N</v>
      </c>
      <c r="W222" s="98" t="str">
        <f>LOOKUP(B222,'Startovní listina'!$B$3:$B$302,'Startovní listina'!$O$3:$O$302)</f>
        <v>N</v>
      </c>
      <c r="X222" s="98" t="str">
        <f>LOOKUP(B222,'Startovní listina'!$B$3:$B$302,'Startovní listina'!$T$3:$T$302)</f>
        <v>N</v>
      </c>
      <c r="Y222" s="98" t="str">
        <f>LOOKUP(B222,'Startovní listina'!$B$3:$B$302,'Startovní listina'!$U$3:$U$302)</f>
        <v>N</v>
      </c>
      <c r="Z222" t="s">
        <v>158</v>
      </c>
      <c r="AA222">
        <f>MAX(G$4:G221)+1</f>
        <v>106</v>
      </c>
      <c r="AB222">
        <f>MAX(H$4:H221)+1</f>
        <v>45</v>
      </c>
      <c r="AC222">
        <f>MAX(I$4:I221)+1</f>
        <v>33</v>
      </c>
      <c r="AD222">
        <f>MAX(J$4:J221)+1</f>
        <v>9</v>
      </c>
      <c r="AE222">
        <f>MAX(K$4:K221)+1</f>
        <v>6</v>
      </c>
      <c r="AF222">
        <f>MAX(L$4:L221)+1</f>
        <v>12</v>
      </c>
      <c r="AG222">
        <f>MAX(M$4:M221)+1</f>
        <v>10</v>
      </c>
      <c r="AH222">
        <f>MAX(N$4:N221)+1</f>
        <v>5</v>
      </c>
      <c r="AI222">
        <f>MAX(O$4:O221)+1</f>
        <v>33</v>
      </c>
      <c r="AJ222">
        <f>MAX(P$4:P221)+1</f>
        <v>4</v>
      </c>
      <c r="AK222">
        <f>MAX(Q$4:Q221)+1</f>
        <v>11</v>
      </c>
      <c r="AL222" t="e">
        <f>MAX(#REF!)+1</f>
        <v>#REF!</v>
      </c>
      <c r="AN222" s="105">
        <f>LOOKUP(U222,TR!$A$4:$A$11,TR!$B$4:$B$11)</f>
        <v>0.02342592592592593</v>
      </c>
      <c r="AP222" s="154"/>
    </row>
    <row r="223" spans="1:42" ht="12.75">
      <c r="A223" s="227" t="s">
        <v>277</v>
      </c>
      <c r="B223" s="126">
        <v>221</v>
      </c>
      <c r="C223" s="123" t="str">
        <f>LOOKUP(B223,'Startovní listina'!$B$3:$B$302,'Startovní listina'!$C$3:$C$302)</f>
        <v>Chytil Luboš</v>
      </c>
      <c r="D223" s="123" t="str">
        <f>LOOKUP(B223,'Startovní listina'!$B$3:$B$302,'Startovní listina'!$D$3:$D$302)</f>
        <v>Lipany</v>
      </c>
      <c r="E223" s="124">
        <f>LOOKUP(B223,'Startovní listina'!$B$3:$B$302,'Startovní listina'!$E$3:$E$302)</f>
        <v>1954</v>
      </c>
      <c r="F223" s="128">
        <v>0.03945601851851852</v>
      </c>
      <c r="G223" s="132" t="str">
        <f t="shared" si="46"/>
        <v> </v>
      </c>
      <c r="H223" s="132" t="str">
        <f t="shared" si="47"/>
        <v> </v>
      </c>
      <c r="I223" s="132">
        <f t="shared" si="48"/>
        <v>34</v>
      </c>
      <c r="J223" s="132" t="str">
        <f t="shared" si="49"/>
        <v> </v>
      </c>
      <c r="K223" s="132" t="str">
        <f t="shared" si="50"/>
        <v> </v>
      </c>
      <c r="L223" s="132" t="str">
        <f t="shared" si="51"/>
        <v> </v>
      </c>
      <c r="M223" s="132" t="str">
        <f t="shared" si="52"/>
        <v> </v>
      </c>
      <c r="N223" s="132" t="str">
        <f t="shared" si="53"/>
        <v> </v>
      </c>
      <c r="O223" s="132" t="str">
        <f t="shared" si="54"/>
        <v> </v>
      </c>
      <c r="P223" s="132" t="str">
        <f t="shared" si="55"/>
        <v> </v>
      </c>
      <c r="Q223" s="132" t="str">
        <f t="shared" si="56"/>
        <v> </v>
      </c>
      <c r="R223" s="220" t="str">
        <f t="shared" si="57"/>
        <v> </v>
      </c>
      <c r="S223" s="223">
        <f>(F$4/F223)*100</f>
        <v>54.41478439425052</v>
      </c>
      <c r="T223" s="104" t="s">
        <v>158</v>
      </c>
      <c r="U223" s="98" t="str">
        <f>LOOKUP(B223,'Startovní listina'!$B$3:$B$302,'Startovní listina'!$F$3:$F$302)</f>
        <v>C</v>
      </c>
      <c r="V223" s="98" t="str">
        <f>LOOKUP(B223,'Startovní listina'!$B$3:$B$302,'Startovní listina'!$N$3:$N$302)</f>
        <v>N</v>
      </c>
      <c r="W223" s="98" t="str">
        <f>LOOKUP(B223,'Startovní listina'!$B$3:$B$302,'Startovní listina'!$O$3:$O$302)</f>
        <v>N</v>
      </c>
      <c r="X223" s="98" t="str">
        <f>LOOKUP(B223,'Startovní listina'!$B$3:$B$302,'Startovní listina'!$T$3:$T$302)</f>
        <v>N</v>
      </c>
      <c r="Y223" s="98" t="str">
        <f>LOOKUP(B223,'Startovní listina'!$B$3:$B$302,'Startovní listina'!$U$3:$U$302)</f>
        <v>N</v>
      </c>
      <c r="Z223" t="s">
        <v>158</v>
      </c>
      <c r="AA223">
        <f>MAX(G$4:G222)+1</f>
        <v>106</v>
      </c>
      <c r="AB223">
        <f>MAX(H$4:H222)+1</f>
        <v>45</v>
      </c>
      <c r="AC223">
        <f>MAX(I$4:I222)+1</f>
        <v>34</v>
      </c>
      <c r="AD223">
        <f>MAX(J$4:J222)+1</f>
        <v>9</v>
      </c>
      <c r="AE223">
        <f>MAX(K$4:K222)+1</f>
        <v>6</v>
      </c>
      <c r="AF223">
        <f>MAX(L$4:L222)+1</f>
        <v>12</v>
      </c>
      <c r="AG223">
        <f>MAX(M$4:M222)+1</f>
        <v>10</v>
      </c>
      <c r="AH223">
        <f>MAX(N$4:N222)+1</f>
        <v>5</v>
      </c>
      <c r="AI223">
        <f>MAX(O$4:O222)+1</f>
        <v>33</v>
      </c>
      <c r="AJ223">
        <f>MAX(P$4:P222)+1</f>
        <v>4</v>
      </c>
      <c r="AK223">
        <f>MAX(Q$4:Q222)+1</f>
        <v>11</v>
      </c>
      <c r="AL223" t="e">
        <f>MAX(#REF!)+1</f>
        <v>#REF!</v>
      </c>
      <c r="AN223" s="105">
        <f>LOOKUP(U223,TR!$A$4:$A$11,TR!$B$4:$B$11)</f>
        <v>0.02342592592592593</v>
      </c>
      <c r="AP223" s="154"/>
    </row>
    <row r="224" spans="1:40" ht="12.75">
      <c r="A224" s="227" t="s">
        <v>278</v>
      </c>
      <c r="B224" s="126">
        <v>323</v>
      </c>
      <c r="C224" s="123" t="str">
        <f>LOOKUP(B224,'Startovní listina'!$B$3:$B$302,'Startovní listina'!$C$3:$C$302)</f>
        <v>Volfová Martina</v>
      </c>
      <c r="D224" s="123" t="str">
        <f>LOOKUP(B224,'Startovní listina'!$B$3:$B$302,'Startovní listina'!$D$3:$D$302)</f>
        <v>Mladá Boleslav</v>
      </c>
      <c r="E224" s="124">
        <f>LOOKUP(B224,'Startovní listina'!$B$3:$B$302,'Startovní listina'!$E$3:$E$302)</f>
        <v>1981</v>
      </c>
      <c r="F224" s="128">
        <v>0.03951388888888889</v>
      </c>
      <c r="G224" s="132" t="str">
        <f t="shared" si="46"/>
        <v> </v>
      </c>
      <c r="H224" s="132" t="str">
        <f t="shared" si="47"/>
        <v> </v>
      </c>
      <c r="I224" s="132" t="str">
        <f t="shared" si="48"/>
        <v> </v>
      </c>
      <c r="J224" s="132" t="str">
        <f t="shared" si="49"/>
        <v> </v>
      </c>
      <c r="K224" s="132" t="str">
        <f t="shared" si="50"/>
        <v> </v>
      </c>
      <c r="L224" s="132">
        <f t="shared" si="51"/>
        <v>12</v>
      </c>
      <c r="M224" s="132" t="str">
        <f t="shared" si="52"/>
        <v> </v>
      </c>
      <c r="N224" s="132" t="str">
        <f t="shared" si="53"/>
        <v> </v>
      </c>
      <c r="O224" s="132" t="str">
        <f t="shared" si="54"/>
        <v> </v>
      </c>
      <c r="P224" s="132" t="str">
        <f t="shared" si="55"/>
        <v> </v>
      </c>
      <c r="Q224" s="132" t="str">
        <f t="shared" si="56"/>
        <v> </v>
      </c>
      <c r="R224" s="220" t="str">
        <f t="shared" si="57"/>
        <v> </v>
      </c>
      <c r="S224" s="223">
        <f>(F$55/F224)*100</f>
        <v>66.2272993555946</v>
      </c>
      <c r="T224" s="104" t="s">
        <v>158</v>
      </c>
      <c r="U224" s="98" t="str">
        <f>LOOKUP(B224,'Startovní listina'!$B$3:$B$302,'Startovní listina'!$F$3:$F$302)</f>
        <v>F</v>
      </c>
      <c r="V224" s="98" t="str">
        <f>LOOKUP(B224,'Startovní listina'!$B$3:$B$302,'Startovní listina'!$N$3:$N$302)</f>
        <v>N</v>
      </c>
      <c r="W224" s="98" t="str">
        <f>LOOKUP(B224,'Startovní listina'!$B$3:$B$302,'Startovní listina'!$O$3:$O$302)</f>
        <v>N</v>
      </c>
      <c r="X224" s="98" t="str">
        <f>LOOKUP(B224,'Startovní listina'!$B$3:$B$302,'Startovní listina'!$T$3:$T$302)</f>
        <v>N</v>
      </c>
      <c r="Y224" s="98" t="str">
        <f>LOOKUP(B224,'Startovní listina'!$B$3:$B$302,'Startovní listina'!$U$3:$U$302)</f>
        <v>N</v>
      </c>
      <c r="Z224" t="s">
        <v>158</v>
      </c>
      <c r="AA224">
        <f>MAX(G$4:G223)+1</f>
        <v>106</v>
      </c>
      <c r="AB224">
        <f>MAX(H$4:H223)+1</f>
        <v>45</v>
      </c>
      <c r="AC224">
        <f>MAX(I$4:I223)+1</f>
        <v>35</v>
      </c>
      <c r="AD224">
        <f>MAX(J$4:J223)+1</f>
        <v>9</v>
      </c>
      <c r="AE224">
        <f>MAX(K$4:K223)+1</f>
        <v>6</v>
      </c>
      <c r="AF224">
        <f>MAX(L$4:L223)+1</f>
        <v>12</v>
      </c>
      <c r="AG224">
        <f>MAX(M$4:M223)+1</f>
        <v>10</v>
      </c>
      <c r="AH224">
        <f>MAX(N$4:N223)+1</f>
        <v>5</v>
      </c>
      <c r="AI224">
        <f>MAX(O$4:O223)+1</f>
        <v>33</v>
      </c>
      <c r="AJ224">
        <f>MAX(P$4:P223)+1</f>
        <v>4</v>
      </c>
      <c r="AK224">
        <f>MAX(Q$4:Q223)+1</f>
        <v>11</v>
      </c>
      <c r="AL224" t="e">
        <f>MAX(#REF!)+1</f>
        <v>#REF!</v>
      </c>
      <c r="AN224" s="105">
        <f>LOOKUP(U224,TR!$A$4:$A$11,TR!$B$4:$B$11)</f>
        <v>0.024189814814814817</v>
      </c>
    </row>
    <row r="225" spans="1:42" ht="12.75">
      <c r="A225" s="227" t="s">
        <v>279</v>
      </c>
      <c r="B225" s="126">
        <v>181</v>
      </c>
      <c r="C225" s="123" t="str">
        <f>LOOKUP(B225,'Startovní listina'!$B$3:$B$302,'Startovní listina'!$C$3:$C$302)</f>
        <v>Běhal Jaromír</v>
      </c>
      <c r="D225" s="123" t="str">
        <f>LOOKUP(B225,'Startovní listina'!$B$3:$B$302,'Startovní listina'!$D$3:$D$302)</f>
        <v>SABZO Praha</v>
      </c>
      <c r="E225" s="124">
        <f>LOOKUP(B225,'Startovní listina'!$B$3:$B$302,'Startovní listina'!$E$3:$E$302)</f>
        <v>1948</v>
      </c>
      <c r="F225" s="128">
        <v>0.039837962962962964</v>
      </c>
      <c r="G225" s="132" t="str">
        <f t="shared" si="46"/>
        <v> </v>
      </c>
      <c r="H225" s="132" t="str">
        <f t="shared" si="47"/>
        <v> </v>
      </c>
      <c r="I225" s="132">
        <f t="shared" si="48"/>
        <v>35</v>
      </c>
      <c r="J225" s="132" t="str">
        <f t="shared" si="49"/>
        <v> </v>
      </c>
      <c r="K225" s="132" t="str">
        <f t="shared" si="50"/>
        <v> </v>
      </c>
      <c r="L225" s="132" t="str">
        <f t="shared" si="51"/>
        <v> </v>
      </c>
      <c r="M225" s="132" t="str">
        <f t="shared" si="52"/>
        <v> </v>
      </c>
      <c r="N225" s="132" t="str">
        <f t="shared" si="53"/>
        <v> </v>
      </c>
      <c r="O225" s="132" t="str">
        <f t="shared" si="54"/>
        <v> </v>
      </c>
      <c r="P225" s="132" t="str">
        <f t="shared" si="55"/>
        <v> </v>
      </c>
      <c r="Q225" s="132" t="str">
        <f t="shared" si="56"/>
        <v> </v>
      </c>
      <c r="R225" s="220" t="str">
        <f t="shared" si="57"/>
        <v> </v>
      </c>
      <c r="S225" s="223">
        <f aca="true" t="shared" si="58" ref="S225:S232">(F$4/F225)*100</f>
        <v>53.893085415456135</v>
      </c>
      <c r="T225" s="104" t="s">
        <v>158</v>
      </c>
      <c r="U225" s="98" t="str">
        <f>LOOKUP(B225,'Startovní listina'!$B$3:$B$302,'Startovní listina'!$F$3:$F$302)</f>
        <v>C</v>
      </c>
      <c r="V225" s="98" t="str">
        <f>LOOKUP(B225,'Startovní listina'!$B$3:$B$302,'Startovní listina'!$N$3:$N$302)</f>
        <v>N</v>
      </c>
      <c r="W225" s="98" t="str">
        <f>LOOKUP(B225,'Startovní listina'!$B$3:$B$302,'Startovní listina'!$O$3:$O$302)</f>
        <v>N</v>
      </c>
      <c r="X225" s="98" t="str">
        <f>LOOKUP(B225,'Startovní listina'!$B$3:$B$302,'Startovní listina'!$T$3:$T$302)</f>
        <v>N</v>
      </c>
      <c r="Y225" s="98" t="str">
        <f>LOOKUP(B225,'Startovní listina'!$B$3:$B$302,'Startovní listina'!$U$3:$U$302)</f>
        <v>N</v>
      </c>
      <c r="Z225" t="s">
        <v>158</v>
      </c>
      <c r="AA225">
        <f>MAX(G$4:G224)+1</f>
        <v>106</v>
      </c>
      <c r="AB225">
        <f>MAX(H$4:H224)+1</f>
        <v>45</v>
      </c>
      <c r="AC225">
        <f>MAX(I$4:I224)+1</f>
        <v>35</v>
      </c>
      <c r="AD225">
        <f>MAX(J$4:J224)+1</f>
        <v>9</v>
      </c>
      <c r="AE225">
        <f>MAX(K$4:K224)+1</f>
        <v>6</v>
      </c>
      <c r="AF225">
        <f>MAX(L$4:L224)+1</f>
        <v>13</v>
      </c>
      <c r="AG225">
        <f>MAX(M$4:M224)+1</f>
        <v>10</v>
      </c>
      <c r="AH225">
        <f>MAX(N$4:N224)+1</f>
        <v>5</v>
      </c>
      <c r="AI225">
        <f>MAX(O$4:O224)+1</f>
        <v>33</v>
      </c>
      <c r="AJ225">
        <f>MAX(P$4:P224)+1</f>
        <v>4</v>
      </c>
      <c r="AK225">
        <f>MAX(Q$4:Q224)+1</f>
        <v>11</v>
      </c>
      <c r="AL225" t="e">
        <f>MAX(#REF!)+1</f>
        <v>#REF!</v>
      </c>
      <c r="AN225" s="105">
        <f>LOOKUP(U225,TR!$A$4:$A$11,TR!$B$4:$B$11)</f>
        <v>0.02342592592592593</v>
      </c>
      <c r="AP225" s="154"/>
    </row>
    <row r="226" spans="1:42" ht="12.75">
      <c r="A226" s="227" t="s">
        <v>280</v>
      </c>
      <c r="B226" s="126">
        <v>219</v>
      </c>
      <c r="C226" s="123" t="str">
        <f>LOOKUP(B226,'Startovní listina'!$B$3:$B$302,'Startovní listina'!$C$3:$C$302)</f>
        <v>Horyna Miroslav</v>
      </c>
      <c r="D226" s="123" t="str">
        <f>LOOKUP(B226,'Startovní listina'!$B$3:$B$302,'Startovní listina'!$D$3:$D$302)</f>
        <v>Praha - Zahradní Město</v>
      </c>
      <c r="E226" s="124">
        <f>LOOKUP(B226,'Startovní listina'!$B$3:$B$302,'Startovní listina'!$E$3:$E$302)</f>
        <v>1954</v>
      </c>
      <c r="F226" s="128">
        <v>0.03986111111111111</v>
      </c>
      <c r="G226" s="132" t="str">
        <f t="shared" si="46"/>
        <v> </v>
      </c>
      <c r="H226" s="132" t="str">
        <f t="shared" si="47"/>
        <v> </v>
      </c>
      <c r="I226" s="132">
        <f t="shared" si="48"/>
        <v>36</v>
      </c>
      <c r="J226" s="132" t="str">
        <f t="shared" si="49"/>
        <v> </v>
      </c>
      <c r="K226" s="132" t="str">
        <f t="shared" si="50"/>
        <v> </v>
      </c>
      <c r="L226" s="132" t="str">
        <f t="shared" si="51"/>
        <v> </v>
      </c>
      <c r="M226" s="132" t="str">
        <f t="shared" si="52"/>
        <v> </v>
      </c>
      <c r="N226" s="132" t="str">
        <f t="shared" si="53"/>
        <v> </v>
      </c>
      <c r="O226" s="132" t="str">
        <f t="shared" si="54"/>
        <v> </v>
      </c>
      <c r="P226" s="132" t="str">
        <f t="shared" si="55"/>
        <v> </v>
      </c>
      <c r="Q226" s="132" t="str">
        <f t="shared" si="56"/>
        <v> </v>
      </c>
      <c r="R226" s="220" t="str">
        <f t="shared" si="57"/>
        <v> </v>
      </c>
      <c r="S226" s="223">
        <f t="shared" si="58"/>
        <v>53.861788617886184</v>
      </c>
      <c r="T226" s="104" t="s">
        <v>158</v>
      </c>
      <c r="U226" s="98" t="str">
        <f>LOOKUP(B226,'Startovní listina'!$B$3:$B$302,'Startovní listina'!$F$3:$F$302)</f>
        <v>C</v>
      </c>
      <c r="V226" s="98" t="str">
        <f>LOOKUP(B226,'Startovní listina'!$B$3:$B$302,'Startovní listina'!$N$3:$N$302)</f>
        <v>N</v>
      </c>
      <c r="W226" s="98" t="str">
        <f>LOOKUP(B226,'Startovní listina'!$B$3:$B$302,'Startovní listina'!$O$3:$O$302)</f>
        <v>N</v>
      </c>
      <c r="X226" s="98" t="str">
        <f>LOOKUP(B226,'Startovní listina'!$B$3:$B$302,'Startovní listina'!$T$3:$T$302)</f>
        <v>N</v>
      </c>
      <c r="Y226" s="98" t="str">
        <f>LOOKUP(B226,'Startovní listina'!$B$3:$B$302,'Startovní listina'!$U$3:$U$302)</f>
        <v>N</v>
      </c>
      <c r="Z226" t="s">
        <v>158</v>
      </c>
      <c r="AA226">
        <f>MAX(G$4:G225)+1</f>
        <v>106</v>
      </c>
      <c r="AB226">
        <f>MAX(H$4:H225)+1</f>
        <v>45</v>
      </c>
      <c r="AC226">
        <f>MAX(I$4:I225)+1</f>
        <v>36</v>
      </c>
      <c r="AD226">
        <f>MAX(J$4:J225)+1</f>
        <v>9</v>
      </c>
      <c r="AE226">
        <f>MAX(K$4:K225)+1</f>
        <v>6</v>
      </c>
      <c r="AF226">
        <f>MAX(L$4:L225)+1</f>
        <v>13</v>
      </c>
      <c r="AG226">
        <f>MAX(M$4:M225)+1</f>
        <v>10</v>
      </c>
      <c r="AH226">
        <f>MAX(N$4:N225)+1</f>
        <v>5</v>
      </c>
      <c r="AI226">
        <f>MAX(O$4:O225)+1</f>
        <v>33</v>
      </c>
      <c r="AJ226">
        <f>MAX(P$4:P225)+1</f>
        <v>4</v>
      </c>
      <c r="AK226">
        <f>MAX(Q$4:Q225)+1</f>
        <v>11</v>
      </c>
      <c r="AL226" t="e">
        <f>MAX(#REF!)+1</f>
        <v>#REF!</v>
      </c>
      <c r="AN226" s="105">
        <f>LOOKUP(U226,TR!$A$4:$A$11,TR!$B$4:$B$11)</f>
        <v>0.02342592592592593</v>
      </c>
      <c r="AP226" s="154"/>
    </row>
    <row r="227" spans="1:42" ht="12.75">
      <c r="A227" s="227" t="s">
        <v>281</v>
      </c>
      <c r="B227" s="126">
        <v>317</v>
      </c>
      <c r="C227" s="123" t="str">
        <f>LOOKUP(B227,'Startovní listina'!$B$3:$B$302,'Startovní listina'!$C$3:$C$302)</f>
        <v>Fiedler Miloslav</v>
      </c>
      <c r="D227" s="123" t="str">
        <f>LOOKUP(B227,'Startovní listina'!$B$3:$B$302,'Startovní listina'!$D$3:$D$302)</f>
        <v>MVČR Praha</v>
      </c>
      <c r="E227" s="124">
        <f>LOOKUP(B227,'Startovní listina'!$B$3:$B$302,'Startovní listina'!$E$3:$E$302)</f>
        <v>1943</v>
      </c>
      <c r="F227" s="128">
        <v>0.040011574074074074</v>
      </c>
      <c r="G227" s="132" t="str">
        <f t="shared" si="46"/>
        <v> </v>
      </c>
      <c r="H227" s="132" t="str">
        <f t="shared" si="47"/>
        <v> </v>
      </c>
      <c r="I227" s="132" t="str">
        <f t="shared" si="48"/>
        <v> </v>
      </c>
      <c r="J227" s="132">
        <f t="shared" si="49"/>
        <v>9</v>
      </c>
      <c r="K227" s="132" t="str">
        <f t="shared" si="50"/>
        <v> </v>
      </c>
      <c r="L227" s="132" t="str">
        <f t="shared" si="51"/>
        <v> </v>
      </c>
      <c r="M227" s="132" t="str">
        <f t="shared" si="52"/>
        <v> </v>
      </c>
      <c r="N227" s="132" t="str">
        <f t="shared" si="53"/>
        <v> </v>
      </c>
      <c r="O227" s="132" t="str">
        <f t="shared" si="54"/>
        <v> </v>
      </c>
      <c r="P227" s="132" t="str">
        <f t="shared" si="55"/>
        <v> </v>
      </c>
      <c r="Q227" s="132" t="str">
        <f t="shared" si="56"/>
        <v> </v>
      </c>
      <c r="R227" s="220" t="str">
        <f t="shared" si="57"/>
        <v> </v>
      </c>
      <c r="S227" s="223">
        <f t="shared" si="58"/>
        <v>53.65924211744287</v>
      </c>
      <c r="T227" s="104" t="s">
        <v>158</v>
      </c>
      <c r="U227" s="98" t="str">
        <f>LOOKUP(B227,'Startovní listina'!$B$3:$B$302,'Startovní listina'!$F$3:$F$302)</f>
        <v>D</v>
      </c>
      <c r="V227" s="98" t="str">
        <f>LOOKUP(B227,'Startovní listina'!$B$3:$B$302,'Startovní listina'!$N$3:$N$302)</f>
        <v>N</v>
      </c>
      <c r="W227" s="98" t="str">
        <f>LOOKUP(B227,'Startovní listina'!$B$3:$B$302,'Startovní listina'!$O$3:$O$302)</f>
        <v>N</v>
      </c>
      <c r="X227" s="98" t="str">
        <f>LOOKUP(B227,'Startovní listina'!$B$3:$B$302,'Startovní listina'!$T$3:$T$302)</f>
        <v>N</v>
      </c>
      <c r="Y227" s="98" t="str">
        <f>LOOKUP(B227,'Startovní listina'!$B$3:$B$302,'Startovní listina'!$U$3:$U$302)</f>
        <v>N</v>
      </c>
      <c r="Z227" t="s">
        <v>158</v>
      </c>
      <c r="AA227">
        <f>MAX(G$4:G226)+1</f>
        <v>106</v>
      </c>
      <c r="AB227">
        <f>MAX(H$4:H226)+1</f>
        <v>45</v>
      </c>
      <c r="AC227">
        <f>MAX(I$4:I226)+1</f>
        <v>37</v>
      </c>
      <c r="AD227">
        <f>MAX(J$4:J226)+1</f>
        <v>9</v>
      </c>
      <c r="AE227">
        <f>MAX(K$4:K226)+1</f>
        <v>6</v>
      </c>
      <c r="AF227">
        <f>MAX(L$4:L226)+1</f>
        <v>13</v>
      </c>
      <c r="AG227">
        <f>MAX(M$4:M226)+1</f>
        <v>10</v>
      </c>
      <c r="AH227">
        <f>MAX(N$4:N226)+1</f>
        <v>5</v>
      </c>
      <c r="AI227">
        <f>MAX(O$4:O226)+1</f>
        <v>33</v>
      </c>
      <c r="AJ227">
        <f>MAX(P$4:P226)+1</f>
        <v>4</v>
      </c>
      <c r="AK227">
        <f>MAX(Q$4:Q226)+1</f>
        <v>11</v>
      </c>
      <c r="AL227" t="e">
        <f>MAX(#REF!)+1</f>
        <v>#REF!</v>
      </c>
      <c r="AN227" s="105">
        <f>LOOKUP(U227,TR!$A$4:$A$11,TR!$B$4:$B$11)</f>
        <v>0.025543981481481483</v>
      </c>
      <c r="AP227" s="154"/>
    </row>
    <row r="228" spans="1:42" ht="12.75">
      <c r="A228" s="227" t="s">
        <v>282</v>
      </c>
      <c r="B228" s="126">
        <v>197</v>
      </c>
      <c r="C228" s="123" t="str">
        <f>LOOKUP(B228,'Startovní listina'!$B$3:$B$302,'Startovní listina'!$C$3:$C$302)</f>
        <v>Přibyl Oldřich</v>
      </c>
      <c r="D228" s="123" t="str">
        <f>LOOKUP(B228,'Startovní listina'!$B$3:$B$302,'Startovní listina'!$D$3:$D$302)</f>
        <v>KOPEC</v>
      </c>
      <c r="E228" s="124">
        <f>LOOKUP(B228,'Startovní listina'!$B$3:$B$302,'Startovní listina'!$E$3:$E$302)</f>
        <v>1950</v>
      </c>
      <c r="F228" s="128">
        <v>0.04108796296296296</v>
      </c>
      <c r="G228" s="132" t="str">
        <f t="shared" si="46"/>
        <v> </v>
      </c>
      <c r="H228" s="132" t="str">
        <f t="shared" si="47"/>
        <v> </v>
      </c>
      <c r="I228" s="132">
        <f t="shared" si="48"/>
        <v>37</v>
      </c>
      <c r="J228" s="132" t="str">
        <f t="shared" si="49"/>
        <v> </v>
      </c>
      <c r="K228" s="132" t="str">
        <f t="shared" si="50"/>
        <v> </v>
      </c>
      <c r="L228" s="132" t="str">
        <f t="shared" si="51"/>
        <v> </v>
      </c>
      <c r="M228" s="132" t="str">
        <f t="shared" si="52"/>
        <v> </v>
      </c>
      <c r="N228" s="132" t="str">
        <f t="shared" si="53"/>
        <v> </v>
      </c>
      <c r="O228" s="132" t="str">
        <f t="shared" si="54"/>
        <v> </v>
      </c>
      <c r="P228" s="132" t="str">
        <f t="shared" si="55"/>
        <v> </v>
      </c>
      <c r="Q228" s="132" t="str">
        <f t="shared" si="56"/>
        <v> </v>
      </c>
      <c r="R228" s="220" t="str">
        <f t="shared" si="57"/>
        <v> </v>
      </c>
      <c r="S228" s="223">
        <f t="shared" si="58"/>
        <v>52.253521126760575</v>
      </c>
      <c r="T228" s="104" t="s">
        <v>158</v>
      </c>
      <c r="U228" s="98" t="str">
        <f>LOOKUP(B228,'Startovní listina'!$B$3:$B$302,'Startovní listina'!$F$3:$F$302)</f>
        <v>C</v>
      </c>
      <c r="V228" s="98" t="str">
        <f>LOOKUP(B228,'Startovní listina'!$B$3:$B$302,'Startovní listina'!$N$3:$N$302)</f>
        <v>N</v>
      </c>
      <c r="W228" s="98" t="str">
        <f>LOOKUP(B228,'Startovní listina'!$B$3:$B$302,'Startovní listina'!$O$3:$O$302)</f>
        <v>N</v>
      </c>
      <c r="X228" s="98" t="str">
        <f>LOOKUP(B228,'Startovní listina'!$B$3:$B$302,'Startovní listina'!$T$3:$T$302)</f>
        <v>N</v>
      </c>
      <c r="Y228" s="98" t="str">
        <f>LOOKUP(B228,'Startovní listina'!$B$3:$B$302,'Startovní listina'!$U$3:$U$302)</f>
        <v>N</v>
      </c>
      <c r="Z228" t="s">
        <v>158</v>
      </c>
      <c r="AA228">
        <f>MAX(G$4:G227)+1</f>
        <v>106</v>
      </c>
      <c r="AB228">
        <f>MAX(H$4:H227)+1</f>
        <v>45</v>
      </c>
      <c r="AC228">
        <f>MAX(I$4:I227)+1</f>
        <v>37</v>
      </c>
      <c r="AD228">
        <f>MAX(J$4:J227)+1</f>
        <v>10</v>
      </c>
      <c r="AE228">
        <f>MAX(K$4:K227)+1</f>
        <v>6</v>
      </c>
      <c r="AF228">
        <f>MAX(L$4:L227)+1</f>
        <v>13</v>
      </c>
      <c r="AG228">
        <f>MAX(M$4:M227)+1</f>
        <v>10</v>
      </c>
      <c r="AH228">
        <f>MAX(N$4:N227)+1</f>
        <v>5</v>
      </c>
      <c r="AI228">
        <f>MAX(O$4:O227)+1</f>
        <v>33</v>
      </c>
      <c r="AJ228">
        <f>MAX(P$4:P227)+1</f>
        <v>4</v>
      </c>
      <c r="AK228">
        <f>MAX(Q$4:Q227)+1</f>
        <v>11</v>
      </c>
      <c r="AL228" t="e">
        <f>MAX(#REF!)+1</f>
        <v>#REF!</v>
      </c>
      <c r="AN228" s="105">
        <f>LOOKUP(U228,TR!$A$4:$A$11,TR!$B$4:$B$11)</f>
        <v>0.02342592592592593</v>
      </c>
      <c r="AP228" s="154"/>
    </row>
    <row r="229" spans="1:42" ht="12.75">
      <c r="A229" s="227" t="s">
        <v>283</v>
      </c>
      <c r="B229" s="126">
        <v>307</v>
      </c>
      <c r="C229" s="123" t="str">
        <f>LOOKUP(B229,'Startovní listina'!$B$3:$B$302,'Startovní listina'!$C$3:$C$302)</f>
        <v>Vodička Jindřich</v>
      </c>
      <c r="D229" s="123" t="str">
        <f>LOOKUP(B229,'Startovní listina'!$B$3:$B$302,'Startovní listina'!$D$3:$D$302)</f>
        <v>Sportcentrum Jičín</v>
      </c>
      <c r="E229" s="124">
        <f>LOOKUP(B229,'Startovní listina'!$B$3:$B$302,'Startovní listina'!$E$3:$E$302)</f>
        <v>1944</v>
      </c>
      <c r="F229" s="128">
        <v>0.04413194444444444</v>
      </c>
      <c r="G229" s="132" t="str">
        <f t="shared" si="46"/>
        <v> </v>
      </c>
      <c r="H229" s="132" t="str">
        <f t="shared" si="47"/>
        <v> </v>
      </c>
      <c r="I229" s="132" t="str">
        <f t="shared" si="48"/>
        <v> </v>
      </c>
      <c r="J229" s="132">
        <f t="shared" si="49"/>
        <v>10</v>
      </c>
      <c r="K229" s="132" t="str">
        <f t="shared" si="50"/>
        <v> </v>
      </c>
      <c r="L229" s="132" t="str">
        <f t="shared" si="51"/>
        <v> </v>
      </c>
      <c r="M229" s="132" t="str">
        <f t="shared" si="52"/>
        <v> </v>
      </c>
      <c r="N229" s="132" t="str">
        <f t="shared" si="53"/>
        <v> </v>
      </c>
      <c r="O229" s="132" t="str">
        <f t="shared" si="54"/>
        <v> </v>
      </c>
      <c r="P229" s="132" t="str">
        <f t="shared" si="55"/>
        <v> </v>
      </c>
      <c r="Q229" s="132" t="str">
        <f t="shared" si="56"/>
        <v> </v>
      </c>
      <c r="R229" s="220" t="str">
        <f t="shared" si="57"/>
        <v> </v>
      </c>
      <c r="S229" s="223">
        <f t="shared" si="58"/>
        <v>48.64935746131656</v>
      </c>
      <c r="T229" s="104" t="s">
        <v>158</v>
      </c>
      <c r="U229" s="98" t="str">
        <f>LOOKUP(B229,'Startovní listina'!$B$3:$B$302,'Startovní listina'!$F$3:$F$302)</f>
        <v>D</v>
      </c>
      <c r="V229" s="98" t="str">
        <f>LOOKUP(B229,'Startovní listina'!$B$3:$B$302,'Startovní listina'!$N$3:$N$302)</f>
        <v>N</v>
      </c>
      <c r="W229" s="98" t="str">
        <f>LOOKUP(B229,'Startovní listina'!$B$3:$B$302,'Startovní listina'!$O$3:$O$302)</f>
        <v>N</v>
      </c>
      <c r="X229" s="98" t="str">
        <f>LOOKUP(B229,'Startovní listina'!$B$3:$B$302,'Startovní listina'!$T$3:$T$302)</f>
        <v>N</v>
      </c>
      <c r="Y229" s="98" t="str">
        <f>LOOKUP(B229,'Startovní listina'!$B$3:$B$302,'Startovní listina'!$U$3:$U$302)</f>
        <v>N</v>
      </c>
      <c r="Z229" t="s">
        <v>158</v>
      </c>
      <c r="AA229">
        <f>MAX(G$4:G228)+1</f>
        <v>106</v>
      </c>
      <c r="AB229">
        <f>MAX(H$4:H228)+1</f>
        <v>45</v>
      </c>
      <c r="AC229">
        <f>MAX(I$4:I228)+1</f>
        <v>38</v>
      </c>
      <c r="AD229">
        <f>MAX(J$4:J228)+1</f>
        <v>10</v>
      </c>
      <c r="AE229">
        <f>MAX(K$4:K228)+1</f>
        <v>6</v>
      </c>
      <c r="AF229">
        <f>MAX(L$4:L228)+1</f>
        <v>13</v>
      </c>
      <c r="AG229">
        <f>MAX(M$4:M228)+1</f>
        <v>10</v>
      </c>
      <c r="AH229">
        <f>MAX(N$4:N228)+1</f>
        <v>5</v>
      </c>
      <c r="AI229">
        <f>MAX(O$4:O228)+1</f>
        <v>33</v>
      </c>
      <c r="AJ229">
        <f>MAX(P$4:P228)+1</f>
        <v>4</v>
      </c>
      <c r="AK229">
        <f>MAX(Q$4:Q228)+1</f>
        <v>11</v>
      </c>
      <c r="AL229" t="e">
        <f>MAX(#REF!)+1</f>
        <v>#REF!</v>
      </c>
      <c r="AN229" s="105">
        <f>LOOKUP(U229,TR!$A$4:$A$11,TR!$B$4:$B$11)</f>
        <v>0.025543981481481483</v>
      </c>
      <c r="AP229" s="154"/>
    </row>
    <row r="230" spans="1:42" ht="12.75">
      <c r="A230" s="227" t="s">
        <v>284</v>
      </c>
      <c r="B230" s="126">
        <v>203</v>
      </c>
      <c r="C230" s="123" t="str">
        <f>LOOKUP(B230,'Startovní listina'!$B$3:$B$302,'Startovní listina'!$C$3:$C$302)</f>
        <v>Kříž Zlatomír</v>
      </c>
      <c r="D230" s="123" t="str">
        <f>LOOKUP(B230,'Startovní listina'!$B$3:$B$302,'Startovní listina'!$D$3:$D$302)</f>
        <v>Praha 6</v>
      </c>
      <c r="E230" s="124">
        <f>LOOKUP(B230,'Startovní listina'!$B$3:$B$302,'Startovní listina'!$E$3:$E$302)</f>
        <v>1956</v>
      </c>
      <c r="F230" s="128">
        <v>0.04693287037037037</v>
      </c>
      <c r="G230" s="132" t="str">
        <f t="shared" si="46"/>
        <v> </v>
      </c>
      <c r="H230" s="132" t="str">
        <f t="shared" si="47"/>
        <v> </v>
      </c>
      <c r="I230" s="132">
        <f t="shared" si="48"/>
        <v>38</v>
      </c>
      <c r="J230" s="132" t="str">
        <f t="shared" si="49"/>
        <v> </v>
      </c>
      <c r="K230" s="132" t="str">
        <f t="shared" si="50"/>
        <v> </v>
      </c>
      <c r="L230" s="132" t="str">
        <f t="shared" si="51"/>
        <v> </v>
      </c>
      <c r="M230" s="132" t="str">
        <f t="shared" si="52"/>
        <v> </v>
      </c>
      <c r="N230" s="132" t="str">
        <f t="shared" si="53"/>
        <v> </v>
      </c>
      <c r="O230" s="132" t="str">
        <f t="shared" si="54"/>
        <v> </v>
      </c>
      <c r="P230" s="132" t="str">
        <f t="shared" si="55"/>
        <v> </v>
      </c>
      <c r="Q230" s="132" t="str">
        <f t="shared" si="56"/>
        <v> </v>
      </c>
      <c r="R230" s="220" t="str">
        <f t="shared" si="57"/>
        <v> </v>
      </c>
      <c r="S230" s="223">
        <f t="shared" si="58"/>
        <v>45.74599260172627</v>
      </c>
      <c r="T230" s="104" t="s">
        <v>158</v>
      </c>
      <c r="U230" s="98" t="str">
        <f>LOOKUP(B230,'Startovní listina'!$B$3:$B$302,'Startovní listina'!$F$3:$F$302)</f>
        <v>C</v>
      </c>
      <c r="V230" s="98" t="str">
        <f>LOOKUP(B230,'Startovní listina'!$B$3:$B$302,'Startovní listina'!$N$3:$N$302)</f>
        <v>N</v>
      </c>
      <c r="W230" s="98" t="str">
        <f>LOOKUP(B230,'Startovní listina'!$B$3:$B$302,'Startovní listina'!$O$3:$O$302)</f>
        <v>N</v>
      </c>
      <c r="X230" s="98" t="str">
        <f>LOOKUP(B230,'Startovní listina'!$B$3:$B$302,'Startovní listina'!$T$3:$T$302)</f>
        <v>N</v>
      </c>
      <c r="Y230" s="98" t="str">
        <f>LOOKUP(B230,'Startovní listina'!$B$3:$B$302,'Startovní listina'!$U$3:$U$302)</f>
        <v>N</v>
      </c>
      <c r="Z230" t="s">
        <v>158</v>
      </c>
      <c r="AA230">
        <f>MAX(G$4:G229)+1</f>
        <v>106</v>
      </c>
      <c r="AB230">
        <f>MAX(H$4:H229)+1</f>
        <v>45</v>
      </c>
      <c r="AC230">
        <f>MAX(I$4:I229)+1</f>
        <v>38</v>
      </c>
      <c r="AD230">
        <f>MAX(J$4:J229)+1</f>
        <v>11</v>
      </c>
      <c r="AE230">
        <f>MAX(K$4:K229)+1</f>
        <v>6</v>
      </c>
      <c r="AF230">
        <f>MAX(L$4:L229)+1</f>
        <v>13</v>
      </c>
      <c r="AG230">
        <f>MAX(M$4:M229)+1</f>
        <v>10</v>
      </c>
      <c r="AH230">
        <f>MAX(N$4:N229)+1</f>
        <v>5</v>
      </c>
      <c r="AI230">
        <f>MAX(O$4:O229)+1</f>
        <v>33</v>
      </c>
      <c r="AJ230">
        <f>MAX(P$4:P229)+1</f>
        <v>4</v>
      </c>
      <c r="AK230">
        <f>MAX(Q$4:Q229)+1</f>
        <v>11</v>
      </c>
      <c r="AL230" t="e">
        <f>MAX(#REF!)+1</f>
        <v>#REF!</v>
      </c>
      <c r="AN230" s="105">
        <f>LOOKUP(U230,TR!$A$4:$A$11,TR!$B$4:$B$11)</f>
        <v>0.02342592592592593</v>
      </c>
      <c r="AP230" s="154"/>
    </row>
    <row r="231" spans="1:42" ht="12.75">
      <c r="A231" s="227" t="s">
        <v>285</v>
      </c>
      <c r="B231" s="126">
        <v>316</v>
      </c>
      <c r="C231" s="123" t="str">
        <f>LOOKUP(B231,'Startovní listina'!$B$3:$B$302,'Startovní listina'!$C$3:$C$302)</f>
        <v>Pacner Ivan</v>
      </c>
      <c r="D231" s="123" t="str">
        <f>LOOKUP(B231,'Startovní listina'!$B$3:$B$302,'Startovní listina'!$D$3:$D$302)</f>
        <v>SABZO Praha</v>
      </c>
      <c r="E231" s="124">
        <f>LOOKUP(B231,'Startovní listina'!$B$3:$B$302,'Startovní listina'!$E$3:$E$302)</f>
        <v>1926</v>
      </c>
      <c r="F231" s="128">
        <v>0.051354166666666666</v>
      </c>
      <c r="G231" s="132" t="str">
        <f t="shared" si="46"/>
        <v> </v>
      </c>
      <c r="H231" s="132" t="str">
        <f t="shared" si="47"/>
        <v> </v>
      </c>
      <c r="I231" s="132" t="str">
        <f t="shared" si="48"/>
        <v> </v>
      </c>
      <c r="J231" s="132" t="str">
        <f t="shared" si="49"/>
        <v> </v>
      </c>
      <c r="K231" s="132">
        <f t="shared" si="50"/>
        <v>6</v>
      </c>
      <c r="L231" s="132" t="str">
        <f t="shared" si="51"/>
        <v> </v>
      </c>
      <c r="M231" s="132" t="str">
        <f t="shared" si="52"/>
        <v> </v>
      </c>
      <c r="N231" s="132" t="str">
        <f t="shared" si="53"/>
        <v> </v>
      </c>
      <c r="O231" s="132" t="str">
        <f t="shared" si="54"/>
        <v> </v>
      </c>
      <c r="P231" s="132" t="str">
        <f t="shared" si="55"/>
        <v> </v>
      </c>
      <c r="Q231" s="132" t="str">
        <f t="shared" si="56"/>
        <v> </v>
      </c>
      <c r="R231" s="220" t="str">
        <f t="shared" si="57"/>
        <v> </v>
      </c>
      <c r="S231" s="223">
        <f t="shared" si="58"/>
        <v>41.80752760874466</v>
      </c>
      <c r="T231" s="104" t="s">
        <v>158</v>
      </c>
      <c r="U231" s="98" t="str">
        <f>LOOKUP(B231,'Startovní listina'!$B$3:$B$302,'Startovní listina'!$F$3:$F$302)</f>
        <v>E</v>
      </c>
      <c r="V231" s="98" t="str">
        <f>LOOKUP(B231,'Startovní listina'!$B$3:$B$302,'Startovní listina'!$N$3:$N$302)</f>
        <v>N</v>
      </c>
      <c r="W231" s="98" t="str">
        <f>LOOKUP(B231,'Startovní listina'!$B$3:$B$302,'Startovní listina'!$O$3:$O$302)</f>
        <v>N</v>
      </c>
      <c r="X231" s="98" t="str">
        <f>LOOKUP(B231,'Startovní listina'!$B$3:$B$302,'Startovní listina'!$T$3:$T$302)</f>
        <v>N</v>
      </c>
      <c r="Y231" s="98" t="str">
        <f>LOOKUP(B231,'Startovní listina'!$B$3:$B$302,'Startovní listina'!$U$3:$U$302)</f>
        <v>N</v>
      </c>
      <c r="Z231" t="s">
        <v>158</v>
      </c>
      <c r="AA231">
        <f>MAX(G$4:G230)+1</f>
        <v>106</v>
      </c>
      <c r="AB231">
        <f>MAX(H$4:H230)+1</f>
        <v>45</v>
      </c>
      <c r="AC231">
        <f>MAX(I$4:I230)+1</f>
        <v>39</v>
      </c>
      <c r="AD231">
        <f>MAX(J$4:J230)+1</f>
        <v>11</v>
      </c>
      <c r="AE231">
        <f>MAX(K$4:K230)+1</f>
        <v>6</v>
      </c>
      <c r="AF231">
        <f>MAX(L$4:L230)+1</f>
        <v>13</v>
      </c>
      <c r="AG231">
        <f>MAX(M$4:M230)+1</f>
        <v>10</v>
      </c>
      <c r="AH231">
        <f>MAX(N$4:N230)+1</f>
        <v>5</v>
      </c>
      <c r="AI231">
        <f>MAX(O$4:O230)+1</f>
        <v>33</v>
      </c>
      <c r="AJ231">
        <f>MAX(P$4:P230)+1</f>
        <v>4</v>
      </c>
      <c r="AK231">
        <f>MAX(Q$4:Q230)+1</f>
        <v>11</v>
      </c>
      <c r="AL231" t="e">
        <f>MAX(#REF!)+1</f>
        <v>#REF!</v>
      </c>
      <c r="AN231" s="105">
        <f>LOOKUP(U231,TR!$A$4:$A$11,TR!$B$4:$B$11)</f>
        <v>0.029618055555555554</v>
      </c>
      <c r="AP231" s="154"/>
    </row>
    <row r="232" spans="1:42" ht="12.75">
      <c r="A232" s="227" t="s">
        <v>286</v>
      </c>
      <c r="B232" s="126">
        <v>312</v>
      </c>
      <c r="C232" s="123" t="str">
        <f>LOOKUP(B232,'Startovní listina'!$B$3:$B$302,'Startovní listina'!$C$3:$C$302)</f>
        <v>Zelinka Miloslav</v>
      </c>
      <c r="D232" s="123" t="str">
        <f>LOOKUP(B232,'Startovní listina'!$B$3:$B$302,'Startovní listina'!$D$3:$D$302)</f>
        <v>SABZO Praha</v>
      </c>
      <c r="E232" s="124">
        <f>LOOKUP(B232,'Startovní listina'!$B$3:$B$302,'Startovní listina'!$E$3:$E$302)</f>
        <v>1924</v>
      </c>
      <c r="F232" s="128">
        <v>0.06115740740740741</v>
      </c>
      <c r="G232" s="132" t="str">
        <f t="shared" si="46"/>
        <v> </v>
      </c>
      <c r="H232" s="132" t="str">
        <f t="shared" si="47"/>
        <v> </v>
      </c>
      <c r="I232" s="132" t="str">
        <f t="shared" si="48"/>
        <v> </v>
      </c>
      <c r="J232" s="132" t="str">
        <f t="shared" si="49"/>
        <v> </v>
      </c>
      <c r="K232" s="132">
        <f t="shared" si="50"/>
        <v>7</v>
      </c>
      <c r="L232" s="132" t="str">
        <f t="shared" si="51"/>
        <v> </v>
      </c>
      <c r="M232" s="132" t="str">
        <f t="shared" si="52"/>
        <v> </v>
      </c>
      <c r="N232" s="132" t="str">
        <f t="shared" si="53"/>
        <v> </v>
      </c>
      <c r="O232" s="132" t="str">
        <f t="shared" si="54"/>
        <v> </v>
      </c>
      <c r="P232" s="132" t="str">
        <f t="shared" si="55"/>
        <v> </v>
      </c>
      <c r="Q232" s="132" t="str">
        <f t="shared" si="56"/>
        <v> </v>
      </c>
      <c r="R232" s="220" t="str">
        <f t="shared" si="57"/>
        <v> </v>
      </c>
      <c r="S232" s="223">
        <f t="shared" si="58"/>
        <v>35.105980317940954</v>
      </c>
      <c r="T232" s="104" t="s">
        <v>158</v>
      </c>
      <c r="U232" s="98" t="str">
        <f>LOOKUP(B232,'Startovní listina'!$B$3:$B$302,'Startovní listina'!$F$3:$F$302)</f>
        <v>E</v>
      </c>
      <c r="V232" s="98" t="str">
        <f>LOOKUP(B232,'Startovní listina'!$B$3:$B$302,'Startovní listina'!$N$3:$N$302)</f>
        <v>N</v>
      </c>
      <c r="W232" s="98" t="str">
        <f>LOOKUP(B232,'Startovní listina'!$B$3:$B$302,'Startovní listina'!$O$3:$O$302)</f>
        <v>N</v>
      </c>
      <c r="X232" s="98" t="str">
        <f>LOOKUP(B232,'Startovní listina'!$B$3:$B$302,'Startovní listina'!$T$3:$T$302)</f>
        <v>N</v>
      </c>
      <c r="Y232" s="98" t="str">
        <f>LOOKUP(B232,'Startovní listina'!$B$3:$B$302,'Startovní listina'!$U$3:$U$302)</f>
        <v>N</v>
      </c>
      <c r="Z232" t="s">
        <v>158</v>
      </c>
      <c r="AA232">
        <f>MAX(G$4:G231)+1</f>
        <v>106</v>
      </c>
      <c r="AB232">
        <f>MAX(H$4:H231)+1</f>
        <v>45</v>
      </c>
      <c r="AC232">
        <f>MAX(I$4:I231)+1</f>
        <v>39</v>
      </c>
      <c r="AD232">
        <f>MAX(J$4:J231)+1</f>
        <v>11</v>
      </c>
      <c r="AE232">
        <f>MAX(K$4:K231)+1</f>
        <v>7</v>
      </c>
      <c r="AF232">
        <f>MAX(L$4:L231)+1</f>
        <v>13</v>
      </c>
      <c r="AG232">
        <f>MAX(M$4:M231)+1</f>
        <v>10</v>
      </c>
      <c r="AH232">
        <f>MAX(N$4:N231)+1</f>
        <v>5</v>
      </c>
      <c r="AI232">
        <f>MAX(O$4:O231)+1</f>
        <v>33</v>
      </c>
      <c r="AJ232">
        <f>MAX(P$4:P231)+1</f>
        <v>4</v>
      </c>
      <c r="AK232">
        <f>MAX(Q$4:Q231)+1</f>
        <v>11</v>
      </c>
      <c r="AL232" t="e">
        <f>MAX(#REF!)+1</f>
        <v>#REF!</v>
      </c>
      <c r="AN232" s="105">
        <f>LOOKUP(U232,TR!$A$4:$A$11,TR!$B$4:$B$11)</f>
        <v>0.029618055555555554</v>
      </c>
      <c r="AP232" s="154"/>
    </row>
    <row r="233" spans="1:19" ht="13.5" thickBot="1">
      <c r="A233" s="229" t="s">
        <v>810</v>
      </c>
      <c r="B233" s="230">
        <v>205</v>
      </c>
      <c r="C233" s="231" t="str">
        <f>LOOKUP(B233,'Startovní listina'!$B$3:$B$302,'Startovní listina'!$C$3:$C$302)</f>
        <v>Konývka Zdeněk</v>
      </c>
      <c r="D233" s="231" t="str">
        <f>LOOKUP(B233,'Startovní listina'!$B$3:$B$302,'Startovní listina'!$D$3:$D$302)</f>
        <v>Sokol Kolín</v>
      </c>
      <c r="E233" s="232">
        <f>LOOKUP(B233,'Startovní listina'!$B$3:$B$302,'Startovní listina'!$E$3:$E$302)</f>
        <v>1953</v>
      </c>
      <c r="F233" s="233" t="s">
        <v>811</v>
      </c>
      <c r="G233" s="234"/>
      <c r="H233" s="234"/>
      <c r="I233" s="234" t="s">
        <v>6</v>
      </c>
      <c r="J233" s="234"/>
      <c r="K233" s="234"/>
      <c r="L233" s="234"/>
      <c r="M233" s="234"/>
      <c r="N233" s="234"/>
      <c r="O233" s="234" t="s">
        <v>6</v>
      </c>
      <c r="P233" s="234"/>
      <c r="Q233" s="234"/>
      <c r="R233" s="235"/>
      <c r="S233" s="225">
        <v>0</v>
      </c>
    </row>
  </sheetData>
  <printOptions/>
  <pageMargins left="0.91" right="0.75" top="0.65" bottom="0.63" header="0.37" footer="0.29"/>
  <pageSetup horizontalDpi="360" verticalDpi="360" orientation="landscape" paperSize="9" r:id="rId1"/>
  <headerFooter alignWithMargins="0">
    <oddFooter>&amp;Lhttp://pecky10km.wz.cz&amp;C      -          e-mail: ttiimm@centrum.cz
Stránka &amp;P z &amp;N&amp;Rwww.behej.com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2"/>
  <sheetViews>
    <sheetView workbookViewId="0" topLeftCell="A1">
      <pane ySplit="2" topLeftCell="BM3" activePane="bottomLeft" state="frozen"/>
      <selection pane="topLeft" activeCell="A1" sqref="A1"/>
      <selection pane="bottomLeft" activeCell="C224" sqref="C224"/>
    </sheetView>
  </sheetViews>
  <sheetFormatPr defaultColWidth="9.00390625" defaultRowHeight="12.75"/>
  <cols>
    <col min="1" max="1" width="4.125" style="0" customWidth="1"/>
    <col min="2" max="2" width="4.875" style="164" customWidth="1"/>
    <col min="3" max="3" width="19.375" style="0" customWidth="1"/>
    <col min="4" max="4" width="29.00390625" style="0" customWidth="1"/>
    <col min="5" max="5" width="5.625" style="0" customWidth="1"/>
    <col min="6" max="6" width="6.25390625" style="0" customWidth="1"/>
    <col min="7" max="7" width="6.875" style="0" customWidth="1"/>
    <col min="8" max="8" width="7.00390625" style="0" customWidth="1"/>
    <col min="9" max="9" width="7.125" style="0" customWidth="1"/>
    <col min="10" max="10" width="7.875" style="139" customWidth="1"/>
    <col min="11" max="11" width="9.625" style="0" customWidth="1"/>
    <col min="12" max="12" width="14.625" style="0" customWidth="1"/>
    <col min="13" max="13" width="4.125" style="8" customWidth="1"/>
    <col min="14" max="21" width="4.00390625" style="0" hidden="1" customWidth="1"/>
  </cols>
  <sheetData>
    <row r="1" spans="1:21" ht="16.5" thickBot="1">
      <c r="A1" s="238" t="s">
        <v>333</v>
      </c>
      <c r="B1" s="239"/>
      <c r="C1" s="239"/>
      <c r="D1" s="239"/>
      <c r="E1" s="240"/>
      <c r="F1" s="171"/>
      <c r="G1" s="172"/>
      <c r="H1" s="173"/>
      <c r="I1" s="174"/>
      <c r="J1" s="81"/>
      <c r="K1" s="175" t="s">
        <v>130</v>
      </c>
      <c r="L1" s="176"/>
      <c r="M1" s="48"/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6</v>
      </c>
      <c r="U1" t="s">
        <v>127</v>
      </c>
    </row>
    <row r="2" spans="1:21" ht="13.5" thickBot="1">
      <c r="A2" s="42" t="s">
        <v>118</v>
      </c>
      <c r="B2" s="133" t="s">
        <v>1</v>
      </c>
      <c r="C2" s="44" t="s">
        <v>142</v>
      </c>
      <c r="D2" s="45" t="s">
        <v>119</v>
      </c>
      <c r="E2" s="52" t="s">
        <v>3</v>
      </c>
      <c r="F2" s="49" t="s">
        <v>144</v>
      </c>
      <c r="G2" s="50" t="s">
        <v>138</v>
      </c>
      <c r="H2" s="51" t="s">
        <v>139</v>
      </c>
      <c r="I2" s="52" t="s">
        <v>5</v>
      </c>
      <c r="J2" s="81" t="s">
        <v>129</v>
      </c>
      <c r="K2" s="46" t="s">
        <v>131</v>
      </c>
      <c r="L2" s="47" t="s">
        <v>132</v>
      </c>
      <c r="M2" s="41" t="s">
        <v>140</v>
      </c>
      <c r="N2" s="106" t="s">
        <v>287</v>
      </c>
      <c r="O2" s="106" t="s">
        <v>288</v>
      </c>
      <c r="P2" s="106" t="s">
        <v>156</v>
      </c>
      <c r="Q2" s="106" t="s">
        <v>294</v>
      </c>
      <c r="R2" s="106" t="s">
        <v>295</v>
      </c>
      <c r="S2" s="106" t="s">
        <v>157</v>
      </c>
      <c r="T2" s="106" t="s">
        <v>289</v>
      </c>
      <c r="U2" s="106" t="s">
        <v>290</v>
      </c>
    </row>
    <row r="3" spans="1:21" ht="12.75">
      <c r="A3" s="39">
        <v>1</v>
      </c>
      <c r="B3" s="161">
        <v>1</v>
      </c>
      <c r="C3" s="53" t="s">
        <v>367</v>
      </c>
      <c r="D3" s="158" t="s">
        <v>368</v>
      </c>
      <c r="E3" s="141">
        <v>1973</v>
      </c>
      <c r="F3" s="147" t="s">
        <v>6</v>
      </c>
      <c r="G3" s="148" t="s">
        <v>127</v>
      </c>
      <c r="H3" s="149" t="s">
        <v>127</v>
      </c>
      <c r="I3" s="54"/>
      <c r="J3" s="135">
        <v>0.028692129629629633</v>
      </c>
      <c r="K3" s="55" t="s">
        <v>137</v>
      </c>
      <c r="L3" s="160" t="s">
        <v>137</v>
      </c>
      <c r="M3" s="56" t="s">
        <v>141</v>
      </c>
      <c r="N3" t="str">
        <f aca="true" t="shared" si="0" ref="N3:N66">IF(G3="A",IF($F3="A",$N$1,IF($F3="B",$N$1,IF($F3="C",$N$1,IF($F3="D",$N$1,IF($F3="E",$N$1,$U$1))))),$U$1)</f>
        <v>N</v>
      </c>
      <c r="O3" t="str">
        <f aca="true" t="shared" si="1" ref="O3:O66">IF(G3="A",IF($F3="F",$N$1,IF($F3="G",$N$1,IF($F3="H",$N$1,$U$1))),$U$1)</f>
        <v>N</v>
      </c>
      <c r="P3" t="e">
        <f>IF(#REF!="A",IF($F3="A",$N$1,$U$1),$U$1)</f>
        <v>#REF!</v>
      </c>
      <c r="Q3" t="e">
        <f>IF(#REF!="A",IF($F3="B",$N$1,$U$1),$U$1)</f>
        <v>#REF!</v>
      </c>
      <c r="R3" t="e">
        <f>IF(#REF!="A",IF($F3="C",$N$1,IF($F3="D",$N$1,IF($F3="E",$N$1,$U$1))),$U$1)</f>
        <v>#REF!</v>
      </c>
      <c r="S3" t="e">
        <f>IF(#REF!="A",IF($F3="F",$N$1,IF($F3="G",$N$1,IF($F3="H",$N$1,$U$1))),$U$1)</f>
        <v>#REF!</v>
      </c>
      <c r="T3" t="str">
        <f aca="true" t="shared" si="2" ref="T3:T66">IF(H3="A",IF($F3="A",$N$1,IF($F3="B",$N$1,IF($F3="C",$N$1,IF($F3="D",$N$1,IF($F3="E",$N$1,$U$1))))),$U$1)</f>
        <v>N</v>
      </c>
      <c r="U3" t="str">
        <f aca="true" t="shared" si="3" ref="U3:U66">IF(H3="A",IF($F3="F",$N$1,IF($F3="G",$N$1,IF($F3="H",$N$1,$U$1))),$U$1)</f>
        <v>N</v>
      </c>
    </row>
    <row r="4" spans="1:21" ht="12.75">
      <c r="A4" s="32">
        <v>2</v>
      </c>
      <c r="B4" s="162">
        <v>2</v>
      </c>
      <c r="C4" s="14" t="s">
        <v>510</v>
      </c>
      <c r="D4" s="144" t="s">
        <v>342</v>
      </c>
      <c r="E4" s="33">
        <v>1970</v>
      </c>
      <c r="F4" s="57" t="s">
        <v>6</v>
      </c>
      <c r="G4" s="58" t="s">
        <v>127</v>
      </c>
      <c r="H4" s="59" t="s">
        <v>127</v>
      </c>
      <c r="I4" s="60"/>
      <c r="J4" s="165">
        <v>0.02096064814814815</v>
      </c>
      <c r="K4" s="62" t="s">
        <v>137</v>
      </c>
      <c r="L4" s="65" t="s">
        <v>137</v>
      </c>
      <c r="M4" s="64" t="s">
        <v>141</v>
      </c>
      <c r="N4" t="str">
        <f t="shared" si="0"/>
        <v>N</v>
      </c>
      <c r="O4" t="str">
        <f t="shared" si="1"/>
        <v>N</v>
      </c>
      <c r="P4" t="e">
        <f>IF(#REF!="A",IF($F4="A",$N$1,$U$1),$U$1)</f>
        <v>#REF!</v>
      </c>
      <c r="Q4" t="e">
        <f>IF(#REF!="A",IF($F4="B",$N$1,$U$1),$U$1)</f>
        <v>#REF!</v>
      </c>
      <c r="R4" t="e">
        <f>IF(#REF!="A",IF($F4="C",$N$1,IF($F4="D",$N$1,IF($F4="E",$N$1,$U$1))),$U$1)</f>
        <v>#REF!</v>
      </c>
      <c r="S4" t="e">
        <f>IF(#REF!="A",IF($F4="F",$N$1,IF($F4="G",$N$1,IF($F4="H",$N$1,$U$1))),$U$1)</f>
        <v>#REF!</v>
      </c>
      <c r="T4" t="str">
        <f t="shared" si="2"/>
        <v>N</v>
      </c>
      <c r="U4" t="str">
        <f t="shared" si="3"/>
        <v>N</v>
      </c>
    </row>
    <row r="5" spans="1:21" ht="12.75">
      <c r="A5" s="32">
        <v>3</v>
      </c>
      <c r="B5" s="162">
        <v>3</v>
      </c>
      <c r="C5" s="14" t="s">
        <v>352</v>
      </c>
      <c r="D5" s="144" t="s">
        <v>353</v>
      </c>
      <c r="E5" s="33">
        <v>1985</v>
      </c>
      <c r="F5" s="57" t="s">
        <v>6</v>
      </c>
      <c r="G5" s="58" t="s">
        <v>127</v>
      </c>
      <c r="H5" s="59" t="s">
        <v>127</v>
      </c>
      <c r="I5" s="60"/>
      <c r="J5" s="136" t="s">
        <v>137</v>
      </c>
      <c r="K5" s="62" t="s">
        <v>137</v>
      </c>
      <c r="L5" s="155" t="s">
        <v>137</v>
      </c>
      <c r="M5" s="64" t="s">
        <v>141</v>
      </c>
      <c r="N5" t="str">
        <f t="shared" si="0"/>
        <v>N</v>
      </c>
      <c r="O5" t="str">
        <f t="shared" si="1"/>
        <v>N</v>
      </c>
      <c r="P5" t="e">
        <f>IF(#REF!="A",IF($F5="A",$N$1,$U$1),$U$1)</f>
        <v>#REF!</v>
      </c>
      <c r="Q5" t="e">
        <f>IF(#REF!="A",IF($F5="B",$N$1,$U$1),$U$1)</f>
        <v>#REF!</v>
      </c>
      <c r="R5" t="e">
        <f>IF(#REF!="A",IF($F5="C",$N$1,IF($F5="D",$N$1,IF($F5="E",$N$1,$U$1))),$U$1)</f>
        <v>#REF!</v>
      </c>
      <c r="S5" t="e">
        <f>IF(#REF!="A",IF($F5="F",$N$1,IF($F5="G",$N$1,IF($F5="H",$N$1,$U$1))),$U$1)</f>
        <v>#REF!</v>
      </c>
      <c r="T5" t="str">
        <f t="shared" si="2"/>
        <v>N</v>
      </c>
      <c r="U5" t="str">
        <f t="shared" si="3"/>
        <v>N</v>
      </c>
    </row>
    <row r="6" spans="1:21" ht="12.75">
      <c r="A6" s="32">
        <v>4</v>
      </c>
      <c r="B6" s="162">
        <v>4</v>
      </c>
      <c r="C6" s="14" t="s">
        <v>400</v>
      </c>
      <c r="D6" s="144" t="s">
        <v>401</v>
      </c>
      <c r="E6" s="33">
        <v>1985</v>
      </c>
      <c r="F6" s="57" t="s">
        <v>6</v>
      </c>
      <c r="G6" s="58" t="s">
        <v>127</v>
      </c>
      <c r="H6" s="59" t="s">
        <v>127</v>
      </c>
      <c r="I6" s="60"/>
      <c r="J6" s="136">
        <v>0.021875</v>
      </c>
      <c r="K6" s="62" t="s">
        <v>148</v>
      </c>
      <c r="L6" s="152" t="s">
        <v>137</v>
      </c>
      <c r="M6" s="64" t="s">
        <v>141</v>
      </c>
      <c r="N6" t="str">
        <f t="shared" si="0"/>
        <v>N</v>
      </c>
      <c r="O6" t="str">
        <f t="shared" si="1"/>
        <v>N</v>
      </c>
      <c r="P6" t="e">
        <f>IF(#REF!="A",IF($F6="A",$N$1,$U$1),$U$1)</f>
        <v>#REF!</v>
      </c>
      <c r="Q6" t="e">
        <f>IF(#REF!="A",IF($F6="B",$N$1,$U$1),$U$1)</f>
        <v>#REF!</v>
      </c>
      <c r="R6" t="e">
        <f>IF(#REF!="A",IF($F6="C",$N$1,IF($F6="D",$N$1,IF($F6="E",$N$1,$U$1))),$U$1)</f>
        <v>#REF!</v>
      </c>
      <c r="S6" t="e">
        <f>IF(#REF!="A",IF($F6="F",$N$1,IF($F6="G",$N$1,IF($F6="H",$N$1,$U$1))),$U$1)</f>
        <v>#REF!</v>
      </c>
      <c r="T6" t="str">
        <f t="shared" si="2"/>
        <v>N</v>
      </c>
      <c r="U6" t="str">
        <f t="shared" si="3"/>
        <v>N</v>
      </c>
    </row>
    <row r="7" spans="1:21" ht="12.75">
      <c r="A7" s="32">
        <v>5</v>
      </c>
      <c r="B7" s="162">
        <v>5</v>
      </c>
      <c r="C7" s="14" t="s">
        <v>351</v>
      </c>
      <c r="D7" s="144" t="s">
        <v>467</v>
      </c>
      <c r="E7" s="33">
        <v>1972</v>
      </c>
      <c r="F7" s="66" t="s">
        <v>6</v>
      </c>
      <c r="G7" s="67" t="s">
        <v>127</v>
      </c>
      <c r="H7" s="68" t="s">
        <v>127</v>
      </c>
      <c r="I7" s="69"/>
      <c r="J7" s="136">
        <v>0.02210648148148148</v>
      </c>
      <c r="K7" s="61" t="s">
        <v>317</v>
      </c>
      <c r="L7" s="156" t="s">
        <v>137</v>
      </c>
      <c r="M7" s="64" t="s">
        <v>141</v>
      </c>
      <c r="N7" t="str">
        <f t="shared" si="0"/>
        <v>N</v>
      </c>
      <c r="O7" t="str">
        <f t="shared" si="1"/>
        <v>N</v>
      </c>
      <c r="P7" t="e">
        <f>IF(#REF!="A",IF($F7="A",$N$1,$U$1),$U$1)</f>
        <v>#REF!</v>
      </c>
      <c r="Q7" t="e">
        <f>IF(#REF!="A",IF($F7="B",$N$1,$U$1),$U$1)</f>
        <v>#REF!</v>
      </c>
      <c r="R7" t="e">
        <f>IF(#REF!="A",IF($F7="C",$N$1,IF($F7="D",$N$1,IF($F7="E",$N$1,$U$1))),$U$1)</f>
        <v>#REF!</v>
      </c>
      <c r="S7" t="e">
        <f>IF(#REF!="A",IF($F7="F",$N$1,IF($F7="G",$N$1,IF($F7="H",$N$1,$U$1))),$U$1)</f>
        <v>#REF!</v>
      </c>
      <c r="T7" t="str">
        <f t="shared" si="2"/>
        <v>N</v>
      </c>
      <c r="U7" t="str">
        <f t="shared" si="3"/>
        <v>N</v>
      </c>
    </row>
    <row r="8" spans="1:21" ht="12.75">
      <c r="A8" s="32">
        <v>6</v>
      </c>
      <c r="B8" s="162">
        <v>6</v>
      </c>
      <c r="C8" s="140" t="s">
        <v>541</v>
      </c>
      <c r="D8" s="144" t="s">
        <v>542</v>
      </c>
      <c r="E8" s="33">
        <v>1983</v>
      </c>
      <c r="F8" s="57" t="s">
        <v>6</v>
      </c>
      <c r="G8" s="58" t="s">
        <v>6</v>
      </c>
      <c r="H8" s="59" t="s">
        <v>6</v>
      </c>
      <c r="I8" s="60"/>
      <c r="J8" s="165">
        <v>0.029664351851851855</v>
      </c>
      <c r="K8" s="62" t="s">
        <v>133</v>
      </c>
      <c r="L8" s="65" t="s">
        <v>543</v>
      </c>
      <c r="M8" s="64"/>
      <c r="N8" t="str">
        <f t="shared" si="0"/>
        <v>A</v>
      </c>
      <c r="O8" t="str">
        <f t="shared" si="1"/>
        <v>N</v>
      </c>
      <c r="P8" t="e">
        <f>IF(#REF!="A",IF($F8="A",$N$1,$U$1),$U$1)</f>
        <v>#REF!</v>
      </c>
      <c r="Q8" t="e">
        <f>IF(#REF!="A",IF($F8="B",$N$1,$U$1),$U$1)</f>
        <v>#REF!</v>
      </c>
      <c r="R8" t="e">
        <f>IF(#REF!="A",IF($F8="C",$N$1,IF($F8="D",$N$1,IF($F8="E",$N$1,$U$1))),$U$1)</f>
        <v>#REF!</v>
      </c>
      <c r="S8" t="e">
        <f>IF(#REF!="A",IF($F8="F",$N$1,IF($F8="G",$N$1,IF($F8="H",$N$1,$U$1))),$U$1)</f>
        <v>#REF!</v>
      </c>
      <c r="T8" t="str">
        <f t="shared" si="2"/>
        <v>A</v>
      </c>
      <c r="U8" t="str">
        <f t="shared" si="3"/>
        <v>N</v>
      </c>
    </row>
    <row r="9" spans="1:21" ht="12.75">
      <c r="A9" s="32">
        <v>7</v>
      </c>
      <c r="B9" s="162">
        <v>7</v>
      </c>
      <c r="C9" s="14" t="s">
        <v>565</v>
      </c>
      <c r="D9" s="144" t="s">
        <v>566</v>
      </c>
      <c r="E9" s="33">
        <v>1981</v>
      </c>
      <c r="F9" s="57" t="s">
        <v>6</v>
      </c>
      <c r="G9" s="58" t="s">
        <v>127</v>
      </c>
      <c r="H9" s="59" t="s">
        <v>127</v>
      </c>
      <c r="I9" s="60"/>
      <c r="J9" s="165"/>
      <c r="K9" s="62"/>
      <c r="L9" s="65"/>
      <c r="M9" s="64"/>
      <c r="N9" t="str">
        <f t="shared" si="0"/>
        <v>N</v>
      </c>
      <c r="O9" t="str">
        <f t="shared" si="1"/>
        <v>N</v>
      </c>
      <c r="P9" t="e">
        <f>IF(#REF!="A",IF($F9="A",$N$1,$U$1),$U$1)</f>
        <v>#REF!</v>
      </c>
      <c r="Q9" t="e">
        <f>IF(#REF!="A",IF($F9="B",$N$1,$U$1),$U$1)</f>
        <v>#REF!</v>
      </c>
      <c r="R9" t="e">
        <f>IF(#REF!="A",IF($F9="C",$N$1,IF($F9="D",$N$1,IF($F9="E",$N$1,$U$1))),$U$1)</f>
        <v>#REF!</v>
      </c>
      <c r="S9" t="e">
        <f>IF(#REF!="A",IF($F9="F",$N$1,IF($F9="G",$N$1,IF($F9="H",$N$1,$U$1))),$U$1)</f>
        <v>#REF!</v>
      </c>
      <c r="T9" t="str">
        <f t="shared" si="2"/>
        <v>N</v>
      </c>
      <c r="U9" t="str">
        <f t="shared" si="3"/>
        <v>N</v>
      </c>
    </row>
    <row r="10" spans="1:21" ht="12.75">
      <c r="A10" s="32">
        <v>8</v>
      </c>
      <c r="B10" s="162">
        <v>8</v>
      </c>
      <c r="C10" s="14" t="s">
        <v>561</v>
      </c>
      <c r="D10" s="144" t="s">
        <v>562</v>
      </c>
      <c r="E10" s="33">
        <v>1977</v>
      </c>
      <c r="F10" s="57" t="s">
        <v>6</v>
      </c>
      <c r="G10" s="58" t="s">
        <v>127</v>
      </c>
      <c r="H10" s="59" t="s">
        <v>127</v>
      </c>
      <c r="I10" s="60"/>
      <c r="J10" s="165">
        <v>0.02695601851851852</v>
      </c>
      <c r="K10" s="62"/>
      <c r="L10" s="65"/>
      <c r="M10" s="64"/>
      <c r="N10" t="str">
        <f t="shared" si="0"/>
        <v>N</v>
      </c>
      <c r="O10" t="str">
        <f t="shared" si="1"/>
        <v>N</v>
      </c>
      <c r="P10" t="e">
        <f>IF(#REF!="A",IF($F10="A",$N$1,$U$1),$U$1)</f>
        <v>#REF!</v>
      </c>
      <c r="Q10" t="e">
        <f>IF(#REF!="A",IF($F10="B",$N$1,$U$1),$U$1)</f>
        <v>#REF!</v>
      </c>
      <c r="R10" t="e">
        <f>IF(#REF!="A",IF($F10="C",$N$1,IF($F10="D",$N$1,IF($F10="E",$N$1,$U$1))),$U$1)</f>
        <v>#REF!</v>
      </c>
      <c r="S10" t="e">
        <f>IF(#REF!="A",IF($F10="F",$N$1,IF($F10="G",$N$1,IF($F10="H",$N$1,$U$1))),$U$1)</f>
        <v>#REF!</v>
      </c>
      <c r="T10" t="str">
        <f t="shared" si="2"/>
        <v>N</v>
      </c>
      <c r="U10" t="str">
        <f t="shared" si="3"/>
        <v>N</v>
      </c>
    </row>
    <row r="11" spans="1:21" ht="12.75">
      <c r="A11" s="32">
        <v>9</v>
      </c>
      <c r="B11" s="162">
        <v>9</v>
      </c>
      <c r="C11" s="14" t="s">
        <v>560</v>
      </c>
      <c r="D11" s="144" t="s">
        <v>453</v>
      </c>
      <c r="E11" s="33">
        <v>1987</v>
      </c>
      <c r="F11" s="57" t="s">
        <v>6</v>
      </c>
      <c r="G11" s="58" t="s">
        <v>127</v>
      </c>
      <c r="H11" s="59" t="s">
        <v>127</v>
      </c>
      <c r="I11" s="60"/>
      <c r="J11" s="165">
        <v>0.026458333333333334</v>
      </c>
      <c r="K11" s="62"/>
      <c r="L11" s="65"/>
      <c r="M11" s="64"/>
      <c r="N11" t="str">
        <f t="shared" si="0"/>
        <v>N</v>
      </c>
      <c r="O11" t="str">
        <f t="shared" si="1"/>
        <v>N</v>
      </c>
      <c r="P11" t="e">
        <f>IF(#REF!="A",IF($F11="A",$N$1,$U$1),$U$1)</f>
        <v>#REF!</v>
      </c>
      <c r="Q11" t="e">
        <f>IF(#REF!="A",IF($F11="B",$N$1,$U$1),$U$1)</f>
        <v>#REF!</v>
      </c>
      <c r="R11" t="e">
        <f>IF(#REF!="A",IF($F11="C",$N$1,IF($F11="D",$N$1,IF($F11="E",$N$1,$U$1))),$U$1)</f>
        <v>#REF!</v>
      </c>
      <c r="S11" t="e">
        <f>IF(#REF!="A",IF($F11="F",$N$1,IF($F11="G",$N$1,IF($F11="H",$N$1,$U$1))),$U$1)</f>
        <v>#REF!</v>
      </c>
      <c r="T11" t="str">
        <f t="shared" si="2"/>
        <v>N</v>
      </c>
      <c r="U11" t="str">
        <f t="shared" si="3"/>
        <v>N</v>
      </c>
    </row>
    <row r="12" spans="1:21" ht="12.75">
      <c r="A12" s="32">
        <v>10</v>
      </c>
      <c r="B12" s="162">
        <v>10</v>
      </c>
      <c r="C12" s="14" t="s">
        <v>513</v>
      </c>
      <c r="D12" s="144" t="s">
        <v>514</v>
      </c>
      <c r="E12" s="33">
        <v>1975</v>
      </c>
      <c r="F12" s="57" t="s">
        <v>6</v>
      </c>
      <c r="G12" s="58" t="s">
        <v>127</v>
      </c>
      <c r="H12" s="59" t="s">
        <v>127</v>
      </c>
      <c r="I12" s="60"/>
      <c r="J12" s="165">
        <v>0.02202546296296296</v>
      </c>
      <c r="K12" s="62" t="s">
        <v>137</v>
      </c>
      <c r="L12" s="65" t="s">
        <v>137</v>
      </c>
      <c r="M12" s="64" t="s">
        <v>141</v>
      </c>
      <c r="N12" t="str">
        <f t="shared" si="0"/>
        <v>N</v>
      </c>
      <c r="O12" t="str">
        <f t="shared" si="1"/>
        <v>N</v>
      </c>
      <c r="P12" t="e">
        <f>IF(#REF!="A",IF($F12="A",$N$1,$U$1),$U$1)</f>
        <v>#REF!</v>
      </c>
      <c r="Q12" t="e">
        <f>IF(#REF!="A",IF($F12="B",$N$1,$U$1),$U$1)</f>
        <v>#REF!</v>
      </c>
      <c r="R12" t="e">
        <f>IF(#REF!="A",IF($F12="C",$N$1,IF($F12="D",$N$1,IF($F12="E",$N$1,$U$1))),$U$1)</f>
        <v>#REF!</v>
      </c>
      <c r="S12" t="e">
        <f>IF(#REF!="A",IF($F12="F",$N$1,IF($F12="G",$N$1,IF($F12="H",$N$1,$U$1))),$U$1)</f>
        <v>#REF!</v>
      </c>
      <c r="T12" t="str">
        <f t="shared" si="2"/>
        <v>N</v>
      </c>
      <c r="U12" t="str">
        <f t="shared" si="3"/>
        <v>N</v>
      </c>
    </row>
    <row r="13" spans="1:21" ht="12.75">
      <c r="A13" s="32">
        <v>11</v>
      </c>
      <c r="B13" s="162">
        <v>11</v>
      </c>
      <c r="C13" s="14" t="s">
        <v>617</v>
      </c>
      <c r="D13" s="144" t="s">
        <v>618</v>
      </c>
      <c r="E13" s="33">
        <v>1976</v>
      </c>
      <c r="F13" s="57" t="s">
        <v>6</v>
      </c>
      <c r="G13" s="58" t="s">
        <v>127</v>
      </c>
      <c r="H13" s="59" t="s">
        <v>127</v>
      </c>
      <c r="I13" s="60"/>
      <c r="J13" s="165">
        <v>0.02414351851851852</v>
      </c>
      <c r="K13" s="62"/>
      <c r="L13" s="65"/>
      <c r="M13" s="64"/>
      <c r="N13" t="str">
        <f t="shared" si="0"/>
        <v>N</v>
      </c>
      <c r="O13" t="str">
        <f t="shared" si="1"/>
        <v>N</v>
      </c>
      <c r="P13" t="e">
        <f>IF(#REF!="A",IF($F13="A",$N$1,$U$1),$U$1)</f>
        <v>#REF!</v>
      </c>
      <c r="Q13" t="e">
        <f>IF(#REF!="A",IF($F13="B",$N$1,$U$1),$U$1)</f>
        <v>#REF!</v>
      </c>
      <c r="R13" t="e">
        <f>IF(#REF!="A",IF($F13="C",$N$1,IF($F13="D",$N$1,IF($F13="E",$N$1,$U$1))),$U$1)</f>
        <v>#REF!</v>
      </c>
      <c r="S13" t="e">
        <f>IF(#REF!="A",IF($F13="F",$N$1,IF($F13="G",$N$1,IF($F13="H",$N$1,$U$1))),$U$1)</f>
        <v>#REF!</v>
      </c>
      <c r="T13" t="str">
        <f t="shared" si="2"/>
        <v>N</v>
      </c>
      <c r="U13" t="str">
        <f t="shared" si="3"/>
        <v>N</v>
      </c>
    </row>
    <row r="14" spans="1:21" ht="12.75">
      <c r="A14" s="32">
        <v>12</v>
      </c>
      <c r="B14" s="162">
        <v>12</v>
      </c>
      <c r="C14" s="14" t="s">
        <v>497</v>
      </c>
      <c r="D14" s="144" t="s">
        <v>488</v>
      </c>
      <c r="E14" s="33">
        <v>1989</v>
      </c>
      <c r="F14" s="57" t="s">
        <v>6</v>
      </c>
      <c r="G14" s="58" t="s">
        <v>6</v>
      </c>
      <c r="H14" s="59" t="s">
        <v>127</v>
      </c>
      <c r="I14" s="60"/>
      <c r="J14" s="62" t="s">
        <v>137</v>
      </c>
      <c r="K14" s="62" t="s">
        <v>137</v>
      </c>
      <c r="L14" s="65" t="s">
        <v>137</v>
      </c>
      <c r="M14" s="64" t="s">
        <v>141</v>
      </c>
      <c r="N14" t="str">
        <f t="shared" si="0"/>
        <v>A</v>
      </c>
      <c r="O14" t="str">
        <f t="shared" si="1"/>
        <v>N</v>
      </c>
      <c r="P14" t="e">
        <f>IF(#REF!="A",IF($F14="A",$N$1,$U$1),$U$1)</f>
        <v>#REF!</v>
      </c>
      <c r="Q14" t="e">
        <f>IF(#REF!="A",IF($F14="B",$N$1,$U$1),$U$1)</f>
        <v>#REF!</v>
      </c>
      <c r="R14" t="e">
        <f>IF(#REF!="A",IF($F14="C",$N$1,IF($F14="D",$N$1,IF($F14="E",$N$1,$U$1))),$U$1)</f>
        <v>#REF!</v>
      </c>
      <c r="S14" t="e">
        <f>IF(#REF!="A",IF($F14="F",$N$1,IF($F14="G",$N$1,IF($F14="H",$N$1,$U$1))),$U$1)</f>
        <v>#REF!</v>
      </c>
      <c r="T14" t="str">
        <f t="shared" si="2"/>
        <v>N</v>
      </c>
      <c r="U14" t="str">
        <f t="shared" si="3"/>
        <v>N</v>
      </c>
    </row>
    <row r="15" spans="1:21" ht="12.75">
      <c r="A15" s="32">
        <v>13</v>
      </c>
      <c r="B15" s="162">
        <v>13</v>
      </c>
      <c r="C15" s="14" t="s">
        <v>135</v>
      </c>
      <c r="D15" s="144" t="s">
        <v>136</v>
      </c>
      <c r="E15" s="33">
        <v>1977</v>
      </c>
      <c r="F15" s="57" t="s">
        <v>6</v>
      </c>
      <c r="G15" s="58" t="s">
        <v>6</v>
      </c>
      <c r="H15" s="59" t="s">
        <v>6</v>
      </c>
      <c r="I15" s="60"/>
      <c r="J15" s="136">
        <v>0.02298611111111111</v>
      </c>
      <c r="K15" s="62" t="s">
        <v>133</v>
      </c>
      <c r="L15" s="157" t="s">
        <v>363</v>
      </c>
      <c r="M15" s="64" t="s">
        <v>141</v>
      </c>
      <c r="N15" t="str">
        <f t="shared" si="0"/>
        <v>A</v>
      </c>
      <c r="O15" t="str">
        <f t="shared" si="1"/>
        <v>N</v>
      </c>
      <c r="P15" t="e">
        <f>IF(#REF!="A",IF($F15="A",$N$1,$U$1),$U$1)</f>
        <v>#REF!</v>
      </c>
      <c r="Q15" t="e">
        <f>IF(#REF!="A",IF($F15="B",$N$1,$U$1),$U$1)</f>
        <v>#REF!</v>
      </c>
      <c r="R15" t="e">
        <f>IF(#REF!="A",IF($F15="C",$N$1,IF($F15="D",$N$1,IF($F15="E",$N$1,$U$1))),$U$1)</f>
        <v>#REF!</v>
      </c>
      <c r="S15" t="e">
        <f>IF(#REF!="A",IF($F15="F",$N$1,IF($F15="G",$N$1,IF($F15="H",$N$1,$U$1))),$U$1)</f>
        <v>#REF!</v>
      </c>
      <c r="T15" t="str">
        <f t="shared" si="2"/>
        <v>A</v>
      </c>
      <c r="U15" t="str">
        <f t="shared" si="3"/>
        <v>N</v>
      </c>
    </row>
    <row r="16" spans="1:21" ht="12.75">
      <c r="A16" s="32">
        <v>14</v>
      </c>
      <c r="B16" s="162">
        <v>14</v>
      </c>
      <c r="C16" s="14" t="s">
        <v>364</v>
      </c>
      <c r="D16" s="144" t="s">
        <v>355</v>
      </c>
      <c r="E16" s="33">
        <v>1977</v>
      </c>
      <c r="F16" s="57" t="s">
        <v>6</v>
      </c>
      <c r="G16" s="58" t="s">
        <v>127</v>
      </c>
      <c r="H16" s="59" t="s">
        <v>127</v>
      </c>
      <c r="I16" s="60"/>
      <c r="J16" s="136" t="s">
        <v>137</v>
      </c>
      <c r="K16" s="62" t="s">
        <v>137</v>
      </c>
      <c r="L16" s="156" t="s">
        <v>137</v>
      </c>
      <c r="M16" s="64" t="s">
        <v>141</v>
      </c>
      <c r="N16" t="str">
        <f t="shared" si="0"/>
        <v>N</v>
      </c>
      <c r="O16" t="str">
        <f t="shared" si="1"/>
        <v>N</v>
      </c>
      <c r="P16" t="e">
        <f>IF(#REF!="A",IF($F16="A",$N$1,$U$1),$U$1)</f>
        <v>#REF!</v>
      </c>
      <c r="Q16" t="e">
        <f>IF(#REF!="A",IF($F16="B",$N$1,$U$1),$U$1)</f>
        <v>#REF!</v>
      </c>
      <c r="R16" t="e">
        <f>IF(#REF!="A",IF($F16="C",$N$1,IF($F16="D",$N$1,IF($F16="E",$N$1,$U$1))),$U$1)</f>
        <v>#REF!</v>
      </c>
      <c r="S16" t="e">
        <f>IF(#REF!="A",IF($F16="F",$N$1,IF($F16="G",$N$1,IF($F16="H",$N$1,$U$1))),$U$1)</f>
        <v>#REF!</v>
      </c>
      <c r="T16" t="str">
        <f t="shared" si="2"/>
        <v>N</v>
      </c>
      <c r="U16" t="str">
        <f t="shared" si="3"/>
        <v>N</v>
      </c>
    </row>
    <row r="17" spans="1:21" ht="12.75">
      <c r="A17" s="32">
        <v>15</v>
      </c>
      <c r="B17" s="162">
        <v>15</v>
      </c>
      <c r="C17" s="14" t="s">
        <v>354</v>
      </c>
      <c r="D17" s="144" t="s">
        <v>355</v>
      </c>
      <c r="E17" s="33">
        <v>1984</v>
      </c>
      <c r="F17" s="57" t="s">
        <v>6</v>
      </c>
      <c r="G17" s="58" t="s">
        <v>127</v>
      </c>
      <c r="H17" s="59" t="s">
        <v>127</v>
      </c>
      <c r="I17" s="60"/>
      <c r="J17" s="136" t="s">
        <v>137</v>
      </c>
      <c r="K17" s="62" t="s">
        <v>137</v>
      </c>
      <c r="L17" s="156" t="s">
        <v>137</v>
      </c>
      <c r="M17" s="64" t="s">
        <v>141</v>
      </c>
      <c r="N17" t="str">
        <f t="shared" si="0"/>
        <v>N</v>
      </c>
      <c r="O17" t="str">
        <f t="shared" si="1"/>
        <v>N</v>
      </c>
      <c r="P17" t="e">
        <f>IF(#REF!="A",IF($F17="A",$N$1,$U$1),$U$1)</f>
        <v>#REF!</v>
      </c>
      <c r="Q17" t="e">
        <f>IF(#REF!="A",IF($F17="B",$N$1,$U$1),$U$1)</f>
        <v>#REF!</v>
      </c>
      <c r="R17" t="e">
        <f>IF(#REF!="A",IF($F17="C",$N$1,IF($F17="D",$N$1,IF($F17="E",$N$1,$U$1))),$U$1)</f>
        <v>#REF!</v>
      </c>
      <c r="S17" t="e">
        <f>IF(#REF!="A",IF($F17="F",$N$1,IF($F17="G",$N$1,IF($F17="H",$N$1,$U$1))),$U$1)</f>
        <v>#REF!</v>
      </c>
      <c r="T17" t="str">
        <f t="shared" si="2"/>
        <v>N</v>
      </c>
      <c r="U17" t="str">
        <f t="shared" si="3"/>
        <v>N</v>
      </c>
    </row>
    <row r="18" spans="1:21" ht="12.75">
      <c r="A18" s="32">
        <v>16</v>
      </c>
      <c r="B18" s="162">
        <v>16</v>
      </c>
      <c r="C18" s="14" t="s">
        <v>356</v>
      </c>
      <c r="D18" s="144" t="s">
        <v>355</v>
      </c>
      <c r="E18" s="33">
        <v>1982</v>
      </c>
      <c r="F18" s="57" t="s">
        <v>6</v>
      </c>
      <c r="G18" s="58" t="s">
        <v>127</v>
      </c>
      <c r="H18" s="59" t="s">
        <v>127</v>
      </c>
      <c r="I18" s="60"/>
      <c r="J18" s="136" t="s">
        <v>137</v>
      </c>
      <c r="K18" s="62" t="s">
        <v>137</v>
      </c>
      <c r="L18" s="156" t="s">
        <v>137</v>
      </c>
      <c r="M18" s="64" t="s">
        <v>141</v>
      </c>
      <c r="N18" t="str">
        <f t="shared" si="0"/>
        <v>N</v>
      </c>
      <c r="O18" t="str">
        <f t="shared" si="1"/>
        <v>N</v>
      </c>
      <c r="P18" t="e">
        <f>IF(#REF!="A",IF($F18="A",$N$1,$U$1),$U$1)</f>
        <v>#REF!</v>
      </c>
      <c r="Q18" t="e">
        <f>IF(#REF!="A",IF($F18="B",$N$1,$U$1),$U$1)</f>
        <v>#REF!</v>
      </c>
      <c r="R18" t="e">
        <f>IF(#REF!="A",IF($F18="C",$N$1,IF($F18="D",$N$1,IF($F18="E",$N$1,$U$1))),$U$1)</f>
        <v>#REF!</v>
      </c>
      <c r="S18" t="e">
        <f>IF(#REF!="A",IF($F18="F",$N$1,IF($F18="G",$N$1,IF($F18="H",$N$1,$U$1))),$U$1)</f>
        <v>#REF!</v>
      </c>
      <c r="T18" t="str">
        <f t="shared" si="2"/>
        <v>N</v>
      </c>
      <c r="U18" t="str">
        <f t="shared" si="3"/>
        <v>N</v>
      </c>
    </row>
    <row r="19" spans="1:21" ht="12.75">
      <c r="A19" s="32">
        <v>17</v>
      </c>
      <c r="B19" s="162">
        <v>17</v>
      </c>
      <c r="C19" s="14" t="s">
        <v>366</v>
      </c>
      <c r="D19" s="144" t="s">
        <v>355</v>
      </c>
      <c r="E19" s="33">
        <v>1981</v>
      </c>
      <c r="F19" s="57" t="s">
        <v>6</v>
      </c>
      <c r="G19" s="58" t="s">
        <v>127</v>
      </c>
      <c r="H19" s="59" t="s">
        <v>127</v>
      </c>
      <c r="I19" s="60"/>
      <c r="J19" s="136" t="s">
        <v>137</v>
      </c>
      <c r="K19" s="62" t="s">
        <v>137</v>
      </c>
      <c r="L19" s="156" t="s">
        <v>137</v>
      </c>
      <c r="M19" s="64" t="s">
        <v>141</v>
      </c>
      <c r="N19" t="str">
        <f t="shared" si="0"/>
        <v>N</v>
      </c>
      <c r="O19" t="str">
        <f t="shared" si="1"/>
        <v>N</v>
      </c>
      <c r="P19" t="e">
        <f>IF(#REF!="A",IF($F19="A",$N$1,$U$1),$U$1)</f>
        <v>#REF!</v>
      </c>
      <c r="Q19" t="e">
        <f>IF(#REF!="A",IF($F19="B",$N$1,$U$1),$U$1)</f>
        <v>#REF!</v>
      </c>
      <c r="R19" t="e">
        <f>IF(#REF!="A",IF($F19="C",$N$1,IF($F19="D",$N$1,IF($F19="E",$N$1,$U$1))),$U$1)</f>
        <v>#REF!</v>
      </c>
      <c r="S19" t="e">
        <f>IF(#REF!="A",IF($F19="F",$N$1,IF($F19="G",$N$1,IF($F19="H",$N$1,$U$1))),$U$1)</f>
        <v>#REF!</v>
      </c>
      <c r="T19" t="str">
        <f t="shared" si="2"/>
        <v>N</v>
      </c>
      <c r="U19" t="str">
        <f t="shared" si="3"/>
        <v>N</v>
      </c>
    </row>
    <row r="20" spans="1:21" ht="12.75">
      <c r="A20" s="32">
        <v>18</v>
      </c>
      <c r="B20" s="162">
        <v>18</v>
      </c>
      <c r="C20" s="14" t="s">
        <v>370</v>
      </c>
      <c r="D20" s="144" t="s">
        <v>355</v>
      </c>
      <c r="E20" s="33">
        <v>1974</v>
      </c>
      <c r="F20" s="57" t="s">
        <v>6</v>
      </c>
      <c r="G20" s="58" t="s">
        <v>127</v>
      </c>
      <c r="H20" s="59" t="s">
        <v>127</v>
      </c>
      <c r="I20" s="60"/>
      <c r="J20" s="136" t="s">
        <v>137</v>
      </c>
      <c r="K20" s="62" t="s">
        <v>137</v>
      </c>
      <c r="L20" s="156" t="s">
        <v>137</v>
      </c>
      <c r="M20" s="64" t="s">
        <v>141</v>
      </c>
      <c r="N20" t="str">
        <f t="shared" si="0"/>
        <v>N</v>
      </c>
      <c r="O20" t="str">
        <f t="shared" si="1"/>
        <v>N</v>
      </c>
      <c r="P20" t="e">
        <f>IF(#REF!="A",IF($F20="A",$N$1,$U$1),$U$1)</f>
        <v>#REF!</v>
      </c>
      <c r="Q20" t="e">
        <f>IF(#REF!="A",IF($F20="B",$N$1,$U$1),$U$1)</f>
        <v>#REF!</v>
      </c>
      <c r="R20" t="e">
        <f>IF(#REF!="A",IF($F20="C",$N$1,IF($F20="D",$N$1,IF($F20="E",$N$1,$U$1))),$U$1)</f>
        <v>#REF!</v>
      </c>
      <c r="S20" t="e">
        <f>IF(#REF!="A",IF($F20="F",$N$1,IF($F20="G",$N$1,IF($F20="H",$N$1,$U$1))),$U$1)</f>
        <v>#REF!</v>
      </c>
      <c r="T20" t="str">
        <f t="shared" si="2"/>
        <v>N</v>
      </c>
      <c r="U20" t="str">
        <f t="shared" si="3"/>
        <v>N</v>
      </c>
    </row>
    <row r="21" spans="1:21" ht="12.75">
      <c r="A21" s="32">
        <v>19</v>
      </c>
      <c r="B21" s="162">
        <v>19</v>
      </c>
      <c r="C21" s="14" t="s">
        <v>377</v>
      </c>
      <c r="D21" s="144" t="s">
        <v>355</v>
      </c>
      <c r="E21" s="33">
        <v>1984</v>
      </c>
      <c r="F21" s="57" t="s">
        <v>6</v>
      </c>
      <c r="G21" s="58" t="s">
        <v>127</v>
      </c>
      <c r="H21" s="59" t="s">
        <v>127</v>
      </c>
      <c r="I21" s="60"/>
      <c r="J21" s="136" t="s">
        <v>137</v>
      </c>
      <c r="K21" s="62" t="s">
        <v>137</v>
      </c>
      <c r="L21" s="156" t="s">
        <v>137</v>
      </c>
      <c r="M21" s="64" t="s">
        <v>141</v>
      </c>
      <c r="N21" t="str">
        <f t="shared" si="0"/>
        <v>N</v>
      </c>
      <c r="O21" t="str">
        <f t="shared" si="1"/>
        <v>N</v>
      </c>
      <c r="P21" t="e">
        <f>IF(#REF!="A",IF($F21="A",$N$1,$U$1),$U$1)</f>
        <v>#REF!</v>
      </c>
      <c r="Q21" t="e">
        <f>IF(#REF!="A",IF($F21="B",$N$1,$U$1),$U$1)</f>
        <v>#REF!</v>
      </c>
      <c r="R21" t="e">
        <f>IF(#REF!="A",IF($F21="C",$N$1,IF($F21="D",$N$1,IF($F21="E",$N$1,$U$1))),$U$1)</f>
        <v>#REF!</v>
      </c>
      <c r="S21" t="e">
        <f>IF(#REF!="A",IF($F21="F",$N$1,IF($F21="G",$N$1,IF($F21="H",$N$1,$U$1))),$U$1)</f>
        <v>#REF!</v>
      </c>
      <c r="T21" t="str">
        <f t="shared" si="2"/>
        <v>N</v>
      </c>
      <c r="U21" t="str">
        <f t="shared" si="3"/>
        <v>N</v>
      </c>
    </row>
    <row r="22" spans="1:21" ht="12.75">
      <c r="A22" s="32">
        <v>20</v>
      </c>
      <c r="B22" s="162">
        <v>20</v>
      </c>
      <c r="C22" s="14" t="s">
        <v>381</v>
      </c>
      <c r="D22" s="144" t="s">
        <v>355</v>
      </c>
      <c r="E22" s="33">
        <v>1985</v>
      </c>
      <c r="F22" s="57" t="s">
        <v>6</v>
      </c>
      <c r="G22" s="58" t="s">
        <v>127</v>
      </c>
      <c r="H22" s="59" t="s">
        <v>127</v>
      </c>
      <c r="I22" s="60"/>
      <c r="J22" s="136" t="s">
        <v>137</v>
      </c>
      <c r="K22" s="62" t="s">
        <v>137</v>
      </c>
      <c r="L22" s="156" t="s">
        <v>137</v>
      </c>
      <c r="M22" s="64" t="s">
        <v>141</v>
      </c>
      <c r="N22" t="str">
        <f t="shared" si="0"/>
        <v>N</v>
      </c>
      <c r="O22" t="str">
        <f t="shared" si="1"/>
        <v>N</v>
      </c>
      <c r="P22" t="e">
        <f>IF(#REF!="A",IF($F22="A",$N$1,$U$1),$U$1)</f>
        <v>#REF!</v>
      </c>
      <c r="Q22" t="e">
        <f>IF(#REF!="A",IF($F22="B",$N$1,$U$1),$U$1)</f>
        <v>#REF!</v>
      </c>
      <c r="R22" t="e">
        <f>IF(#REF!="A",IF($F22="C",$N$1,IF($F22="D",$N$1,IF($F22="E",$N$1,$U$1))),$U$1)</f>
        <v>#REF!</v>
      </c>
      <c r="S22" t="e">
        <f>IF(#REF!="A",IF($F22="F",$N$1,IF($F22="G",$N$1,IF($F22="H",$N$1,$U$1))),$U$1)</f>
        <v>#REF!</v>
      </c>
      <c r="T22" t="str">
        <f t="shared" si="2"/>
        <v>N</v>
      </c>
      <c r="U22" t="str">
        <f t="shared" si="3"/>
        <v>N</v>
      </c>
    </row>
    <row r="23" spans="1:21" ht="12.75">
      <c r="A23" s="32">
        <v>21</v>
      </c>
      <c r="B23" s="162">
        <v>21</v>
      </c>
      <c r="C23" s="14" t="s">
        <v>388</v>
      </c>
      <c r="D23" s="144" t="s">
        <v>355</v>
      </c>
      <c r="E23" s="33">
        <v>1973</v>
      </c>
      <c r="F23" s="57" t="s">
        <v>6</v>
      </c>
      <c r="G23" s="58" t="s">
        <v>127</v>
      </c>
      <c r="H23" s="59" t="s">
        <v>127</v>
      </c>
      <c r="I23" s="60"/>
      <c r="J23" s="136" t="s">
        <v>137</v>
      </c>
      <c r="K23" s="62" t="s">
        <v>137</v>
      </c>
      <c r="L23" s="156" t="s">
        <v>137</v>
      </c>
      <c r="M23" s="64" t="s">
        <v>141</v>
      </c>
      <c r="N23" t="str">
        <f t="shared" si="0"/>
        <v>N</v>
      </c>
      <c r="O23" t="str">
        <f t="shared" si="1"/>
        <v>N</v>
      </c>
      <c r="P23" t="e">
        <f>IF(#REF!="A",IF($F23="A",$N$1,$U$1),$U$1)</f>
        <v>#REF!</v>
      </c>
      <c r="Q23" t="e">
        <f>IF(#REF!="A",IF($F23="B",$N$1,$U$1),$U$1)</f>
        <v>#REF!</v>
      </c>
      <c r="R23" t="e">
        <f>IF(#REF!="A",IF($F23="C",$N$1,IF($F23="D",$N$1,IF($F23="E",$N$1,$U$1))),$U$1)</f>
        <v>#REF!</v>
      </c>
      <c r="S23" t="e">
        <f>IF(#REF!="A",IF($F23="F",$N$1,IF($F23="G",$N$1,IF($F23="H",$N$1,$U$1))),$U$1)</f>
        <v>#REF!</v>
      </c>
      <c r="T23" t="str">
        <f t="shared" si="2"/>
        <v>N</v>
      </c>
      <c r="U23" t="str">
        <f t="shared" si="3"/>
        <v>N</v>
      </c>
    </row>
    <row r="24" spans="1:21" ht="12.75">
      <c r="A24" s="32">
        <v>22</v>
      </c>
      <c r="B24" s="162">
        <v>22</v>
      </c>
      <c r="C24" s="14" t="s">
        <v>390</v>
      </c>
      <c r="D24" s="144" t="s">
        <v>355</v>
      </c>
      <c r="E24" s="33">
        <v>1981</v>
      </c>
      <c r="F24" s="57" t="s">
        <v>6</v>
      </c>
      <c r="G24" s="58" t="s">
        <v>127</v>
      </c>
      <c r="H24" s="59" t="s">
        <v>127</v>
      </c>
      <c r="I24" s="60"/>
      <c r="J24" s="136" t="s">
        <v>137</v>
      </c>
      <c r="K24" s="62" t="s">
        <v>137</v>
      </c>
      <c r="L24" s="156" t="s">
        <v>137</v>
      </c>
      <c r="M24" s="64" t="s">
        <v>141</v>
      </c>
      <c r="N24" t="str">
        <f t="shared" si="0"/>
        <v>N</v>
      </c>
      <c r="O24" t="str">
        <f t="shared" si="1"/>
        <v>N</v>
      </c>
      <c r="P24" t="e">
        <f>IF(#REF!="A",IF($F24="A",$N$1,$U$1),$U$1)</f>
        <v>#REF!</v>
      </c>
      <c r="Q24" t="e">
        <f>IF(#REF!="A",IF($F24="B",$N$1,$U$1),$U$1)</f>
        <v>#REF!</v>
      </c>
      <c r="R24" t="e">
        <f>IF(#REF!="A",IF($F24="C",$N$1,IF($F24="D",$N$1,IF($F24="E",$N$1,$U$1))),$U$1)</f>
        <v>#REF!</v>
      </c>
      <c r="S24" t="e">
        <f>IF(#REF!="A",IF($F24="F",$N$1,IF($F24="G",$N$1,IF($F24="H",$N$1,$U$1))),$U$1)</f>
        <v>#REF!</v>
      </c>
      <c r="T24" t="str">
        <f t="shared" si="2"/>
        <v>N</v>
      </c>
      <c r="U24" t="str">
        <f t="shared" si="3"/>
        <v>N</v>
      </c>
    </row>
    <row r="25" spans="1:21" ht="12.75">
      <c r="A25" s="32">
        <v>23</v>
      </c>
      <c r="B25" s="162">
        <v>23</v>
      </c>
      <c r="C25" s="14" t="s">
        <v>394</v>
      </c>
      <c r="D25" s="144" t="s">
        <v>355</v>
      </c>
      <c r="E25" s="146">
        <v>1984</v>
      </c>
      <c r="F25" s="57" t="s">
        <v>6</v>
      </c>
      <c r="G25" s="58" t="s">
        <v>127</v>
      </c>
      <c r="H25" s="59" t="s">
        <v>127</v>
      </c>
      <c r="I25" s="60"/>
      <c r="J25" s="136" t="s">
        <v>137</v>
      </c>
      <c r="K25" s="62" t="s">
        <v>137</v>
      </c>
      <c r="L25" s="156" t="s">
        <v>137</v>
      </c>
      <c r="M25" s="64" t="s">
        <v>141</v>
      </c>
      <c r="N25" t="str">
        <f t="shared" si="0"/>
        <v>N</v>
      </c>
      <c r="O25" t="str">
        <f t="shared" si="1"/>
        <v>N</v>
      </c>
      <c r="P25" t="e">
        <f>IF(#REF!="A",IF($F25="A",$N$1,$U$1),$U$1)</f>
        <v>#REF!</v>
      </c>
      <c r="Q25" t="e">
        <f>IF(#REF!="A",IF($F25="B",$N$1,$U$1),$U$1)</f>
        <v>#REF!</v>
      </c>
      <c r="R25" t="e">
        <f>IF(#REF!="A",IF($F25="C",$N$1,IF($F25="D",$N$1,IF($F25="E",$N$1,$U$1))),$U$1)</f>
        <v>#REF!</v>
      </c>
      <c r="S25" t="e">
        <f>IF(#REF!="A",IF($F25="F",$N$1,IF($F25="G",$N$1,IF($F25="H",$N$1,$U$1))),$U$1)</f>
        <v>#REF!</v>
      </c>
      <c r="T25" t="str">
        <f t="shared" si="2"/>
        <v>N</v>
      </c>
      <c r="U25" t="str">
        <f t="shared" si="3"/>
        <v>N</v>
      </c>
    </row>
    <row r="26" spans="1:21" ht="12.75">
      <c r="A26" s="32">
        <v>24</v>
      </c>
      <c r="B26" s="162">
        <v>24</v>
      </c>
      <c r="C26" s="14" t="s">
        <v>511</v>
      </c>
      <c r="D26" s="144" t="s">
        <v>512</v>
      </c>
      <c r="E26" s="146">
        <v>1973</v>
      </c>
      <c r="F26" s="57" t="s">
        <v>6</v>
      </c>
      <c r="G26" s="58" t="s">
        <v>127</v>
      </c>
      <c r="H26" s="59" t="s">
        <v>127</v>
      </c>
      <c r="I26" s="60"/>
      <c r="J26" s="165">
        <v>0.02337962962962963</v>
      </c>
      <c r="K26" s="62" t="s">
        <v>137</v>
      </c>
      <c r="L26" s="65" t="s">
        <v>137</v>
      </c>
      <c r="M26" s="64" t="s">
        <v>141</v>
      </c>
      <c r="N26" t="str">
        <f t="shared" si="0"/>
        <v>N</v>
      </c>
      <c r="O26" t="str">
        <f t="shared" si="1"/>
        <v>N</v>
      </c>
      <c r="P26" t="e">
        <f>IF(#REF!="A",IF($F26="A",$N$1,$U$1),$U$1)</f>
        <v>#REF!</v>
      </c>
      <c r="Q26" t="e">
        <f>IF(#REF!="A",IF($F26="B",$N$1,$U$1),$U$1)</f>
        <v>#REF!</v>
      </c>
      <c r="R26" t="e">
        <f>IF(#REF!="A",IF($F26="C",$N$1,IF($F26="D",$N$1,IF($F26="E",$N$1,$U$1))),$U$1)</f>
        <v>#REF!</v>
      </c>
      <c r="S26" t="e">
        <f>IF(#REF!="A",IF($F26="F",$N$1,IF($F26="G",$N$1,IF($F26="H",$N$1,$U$1))),$U$1)</f>
        <v>#REF!</v>
      </c>
      <c r="T26" t="str">
        <f t="shared" si="2"/>
        <v>N</v>
      </c>
      <c r="U26" t="str">
        <f t="shared" si="3"/>
        <v>N</v>
      </c>
    </row>
    <row r="27" spans="1:21" ht="12.75">
      <c r="A27" s="32">
        <v>25</v>
      </c>
      <c r="B27" s="162">
        <v>25</v>
      </c>
      <c r="C27" s="14" t="s">
        <v>506</v>
      </c>
      <c r="D27" s="144" t="s">
        <v>507</v>
      </c>
      <c r="E27" s="33">
        <v>1980</v>
      </c>
      <c r="F27" s="57" t="s">
        <v>6</v>
      </c>
      <c r="G27" s="58" t="s">
        <v>127</v>
      </c>
      <c r="H27" s="59" t="s">
        <v>127</v>
      </c>
      <c r="I27" s="60"/>
      <c r="J27" s="165" t="s">
        <v>137</v>
      </c>
      <c r="K27" s="165" t="s">
        <v>137</v>
      </c>
      <c r="L27" s="168" t="s">
        <v>137</v>
      </c>
      <c r="M27" s="64" t="s">
        <v>141</v>
      </c>
      <c r="N27" t="str">
        <f t="shared" si="0"/>
        <v>N</v>
      </c>
      <c r="O27" t="str">
        <f t="shared" si="1"/>
        <v>N</v>
      </c>
      <c r="P27" t="e">
        <f>IF(#REF!="A",IF($F27="A",$N$1,$U$1),$U$1)</f>
        <v>#REF!</v>
      </c>
      <c r="Q27" t="e">
        <f>IF(#REF!="A",IF($F27="B",$N$1,$U$1),$U$1)</f>
        <v>#REF!</v>
      </c>
      <c r="R27" t="e">
        <f>IF(#REF!="A",IF($F27="C",$N$1,IF($F27="D",$N$1,IF($F27="E",$N$1,$U$1))),$U$1)</f>
        <v>#REF!</v>
      </c>
      <c r="S27" t="e">
        <f>IF(#REF!="A",IF($F27="F",$N$1,IF($F27="G",$N$1,IF($F27="H",$N$1,$U$1))),$U$1)</f>
        <v>#REF!</v>
      </c>
      <c r="T27" t="str">
        <f t="shared" si="2"/>
        <v>N</v>
      </c>
      <c r="U27" t="str">
        <f t="shared" si="3"/>
        <v>N</v>
      </c>
    </row>
    <row r="28" spans="1:21" ht="12.75">
      <c r="A28" s="32">
        <v>26</v>
      </c>
      <c r="B28" s="162">
        <v>26</v>
      </c>
      <c r="C28" s="14" t="s">
        <v>389</v>
      </c>
      <c r="D28" s="144" t="s">
        <v>306</v>
      </c>
      <c r="E28" s="33">
        <v>1969</v>
      </c>
      <c r="F28" s="57" t="s">
        <v>6</v>
      </c>
      <c r="G28" s="58" t="s">
        <v>127</v>
      </c>
      <c r="H28" s="59" t="s">
        <v>127</v>
      </c>
      <c r="I28" s="60"/>
      <c r="J28" s="136">
        <v>0.022569444444444444</v>
      </c>
      <c r="K28" s="62" t="s">
        <v>133</v>
      </c>
      <c r="L28" s="152">
        <v>901</v>
      </c>
      <c r="M28" s="64" t="s">
        <v>141</v>
      </c>
      <c r="N28" t="str">
        <f t="shared" si="0"/>
        <v>N</v>
      </c>
      <c r="O28" t="str">
        <f t="shared" si="1"/>
        <v>N</v>
      </c>
      <c r="P28" t="e">
        <f>IF(#REF!="A",IF($F28="A",$N$1,$U$1),$U$1)</f>
        <v>#REF!</v>
      </c>
      <c r="Q28" t="e">
        <f>IF(#REF!="A",IF($F28="B",$N$1,$U$1),$U$1)</f>
        <v>#REF!</v>
      </c>
      <c r="R28" t="e">
        <f>IF(#REF!="A",IF($F28="C",$N$1,IF($F28="D",$N$1,IF($F28="E",$N$1,$U$1))),$U$1)</f>
        <v>#REF!</v>
      </c>
      <c r="S28" t="e">
        <f>IF(#REF!="A",IF($F28="F",$N$1,IF($F28="G",$N$1,IF($F28="H",$N$1,$U$1))),$U$1)</f>
        <v>#REF!</v>
      </c>
      <c r="T28" t="str">
        <f t="shared" si="2"/>
        <v>N</v>
      </c>
      <c r="U28" t="str">
        <f t="shared" si="3"/>
        <v>N</v>
      </c>
    </row>
    <row r="29" spans="1:21" ht="12.75">
      <c r="A29" s="32">
        <v>27</v>
      </c>
      <c r="B29" s="162">
        <v>27</v>
      </c>
      <c r="C29" s="14" t="s">
        <v>615</v>
      </c>
      <c r="D29" s="144" t="s">
        <v>616</v>
      </c>
      <c r="E29" s="33">
        <v>1969</v>
      </c>
      <c r="F29" s="57" t="s">
        <v>6</v>
      </c>
      <c r="G29" s="58" t="s">
        <v>127</v>
      </c>
      <c r="H29" s="59" t="s">
        <v>127</v>
      </c>
      <c r="I29" s="60"/>
      <c r="J29" s="165"/>
      <c r="K29" s="62"/>
      <c r="L29" s="65"/>
      <c r="M29" s="64"/>
      <c r="N29" t="str">
        <f t="shared" si="0"/>
        <v>N</v>
      </c>
      <c r="O29" t="str">
        <f t="shared" si="1"/>
        <v>N</v>
      </c>
      <c r="P29" t="e">
        <f>IF(#REF!="A",IF($F29="A",$N$1,$U$1),$U$1)</f>
        <v>#REF!</v>
      </c>
      <c r="Q29" t="e">
        <f>IF(#REF!="A",IF($F29="B",$N$1,$U$1),$U$1)</f>
        <v>#REF!</v>
      </c>
      <c r="R29" t="e">
        <f>IF(#REF!="A",IF($F29="C",$N$1,IF($F29="D",$N$1,IF($F29="E",$N$1,$U$1))),$U$1)</f>
        <v>#REF!</v>
      </c>
      <c r="S29" t="e">
        <f>IF(#REF!="A",IF($F29="F",$N$1,IF($F29="G",$N$1,IF($F29="H",$N$1,$U$1))),$U$1)</f>
        <v>#REF!</v>
      </c>
      <c r="T29" t="str">
        <f t="shared" si="2"/>
        <v>N</v>
      </c>
      <c r="U29" t="str">
        <f t="shared" si="3"/>
        <v>N</v>
      </c>
    </row>
    <row r="30" spans="1:21" ht="12.75">
      <c r="A30" s="32">
        <v>28</v>
      </c>
      <c r="B30" s="162">
        <v>28</v>
      </c>
      <c r="C30" s="14" t="s">
        <v>613</v>
      </c>
      <c r="D30" s="144" t="s">
        <v>614</v>
      </c>
      <c r="E30" s="33">
        <v>1976</v>
      </c>
      <c r="F30" s="57" t="s">
        <v>6</v>
      </c>
      <c r="G30" s="58" t="s">
        <v>127</v>
      </c>
      <c r="H30" s="59" t="s">
        <v>127</v>
      </c>
      <c r="I30" s="60"/>
      <c r="J30" s="165">
        <v>0.02542824074074074</v>
      </c>
      <c r="K30" s="62"/>
      <c r="L30" s="65"/>
      <c r="M30" s="64"/>
      <c r="N30" t="str">
        <f t="shared" si="0"/>
        <v>N</v>
      </c>
      <c r="O30" t="str">
        <f t="shared" si="1"/>
        <v>N</v>
      </c>
      <c r="P30" t="e">
        <f>IF(#REF!="A",IF($F30="A",$N$1,$U$1),$U$1)</f>
        <v>#REF!</v>
      </c>
      <c r="Q30" t="e">
        <f>IF(#REF!="A",IF($F30="B",$N$1,$U$1),$U$1)</f>
        <v>#REF!</v>
      </c>
      <c r="R30" t="e">
        <f>IF(#REF!="A",IF($F30="C",$N$1,IF($F30="D",$N$1,IF($F30="E",$N$1,$U$1))),$U$1)</f>
        <v>#REF!</v>
      </c>
      <c r="S30" t="e">
        <f>IF(#REF!="A",IF($F30="F",$N$1,IF($F30="G",$N$1,IF($F30="H",$N$1,$U$1))),$U$1)</f>
        <v>#REF!</v>
      </c>
      <c r="T30" t="str">
        <f t="shared" si="2"/>
        <v>N</v>
      </c>
      <c r="U30" t="str">
        <f t="shared" si="3"/>
        <v>N</v>
      </c>
    </row>
    <row r="31" spans="1:21" ht="12.75">
      <c r="A31" s="32">
        <v>29</v>
      </c>
      <c r="B31" s="162">
        <v>29</v>
      </c>
      <c r="C31" s="53" t="s">
        <v>612</v>
      </c>
      <c r="D31" s="143" t="s">
        <v>809</v>
      </c>
      <c r="E31" s="141">
        <v>1978</v>
      </c>
      <c r="F31" s="147" t="s">
        <v>6</v>
      </c>
      <c r="G31" s="148" t="s">
        <v>127</v>
      </c>
      <c r="H31" s="149" t="s">
        <v>127</v>
      </c>
      <c r="I31" s="54"/>
      <c r="J31" s="186"/>
      <c r="K31" s="55"/>
      <c r="L31" s="187"/>
      <c r="M31" s="64"/>
      <c r="N31" t="str">
        <f t="shared" si="0"/>
        <v>N</v>
      </c>
      <c r="O31" t="str">
        <f t="shared" si="1"/>
        <v>N</v>
      </c>
      <c r="P31" t="e">
        <f>IF(#REF!="A",IF($F31="A",$N$1,$U$1),$U$1)</f>
        <v>#REF!</v>
      </c>
      <c r="Q31" t="e">
        <f>IF(#REF!="A",IF($F31="B",$N$1,$U$1),$U$1)</f>
        <v>#REF!</v>
      </c>
      <c r="R31" t="e">
        <f>IF(#REF!="A",IF($F31="C",$N$1,IF($F31="D",$N$1,IF($F31="E",$N$1,$U$1))),$U$1)</f>
        <v>#REF!</v>
      </c>
      <c r="S31" t="e">
        <f>IF(#REF!="A",IF($F31="F",$N$1,IF($F31="G",$N$1,IF($F31="H",$N$1,$U$1))),$U$1)</f>
        <v>#REF!</v>
      </c>
      <c r="T31" t="str">
        <f t="shared" si="2"/>
        <v>N</v>
      </c>
      <c r="U31" t="str">
        <f t="shared" si="3"/>
        <v>N</v>
      </c>
    </row>
    <row r="32" spans="1:21" ht="12.75">
      <c r="A32" s="32">
        <v>30</v>
      </c>
      <c r="B32" s="162">
        <v>30</v>
      </c>
      <c r="C32" s="14" t="s">
        <v>610</v>
      </c>
      <c r="D32" s="144" t="s">
        <v>611</v>
      </c>
      <c r="E32" s="33">
        <v>1970</v>
      </c>
      <c r="F32" s="57" t="s">
        <v>6</v>
      </c>
      <c r="G32" s="58" t="s">
        <v>127</v>
      </c>
      <c r="H32" s="59" t="s">
        <v>127</v>
      </c>
      <c r="I32" s="60"/>
      <c r="J32" s="165">
        <v>0.026041666666666668</v>
      </c>
      <c r="K32" s="62"/>
      <c r="L32" s="65"/>
      <c r="M32" s="64"/>
      <c r="N32" t="str">
        <f t="shared" si="0"/>
        <v>N</v>
      </c>
      <c r="O32" t="str">
        <f t="shared" si="1"/>
        <v>N</v>
      </c>
      <c r="P32" t="e">
        <f>IF(#REF!="A",IF($F32="A",$N$1,$U$1),$U$1)</f>
        <v>#REF!</v>
      </c>
      <c r="Q32" t="e">
        <f>IF(#REF!="A",IF($F32="B",$N$1,$U$1),$U$1)</f>
        <v>#REF!</v>
      </c>
      <c r="R32" t="e">
        <f>IF(#REF!="A",IF($F32="C",$N$1,IF($F32="D",$N$1,IF($F32="E",$N$1,$U$1))),$U$1)</f>
        <v>#REF!</v>
      </c>
      <c r="S32" t="e">
        <f>IF(#REF!="A",IF($F32="F",$N$1,IF($F32="G",$N$1,IF($F32="H",$N$1,$U$1))),$U$1)</f>
        <v>#REF!</v>
      </c>
      <c r="T32" t="str">
        <f t="shared" si="2"/>
        <v>N</v>
      </c>
      <c r="U32" t="str">
        <f t="shared" si="3"/>
        <v>N</v>
      </c>
    </row>
    <row r="33" spans="1:21" ht="12.75">
      <c r="A33" s="32">
        <v>31</v>
      </c>
      <c r="B33" s="162">
        <v>31</v>
      </c>
      <c r="C33" s="14" t="s">
        <v>365</v>
      </c>
      <c r="D33" s="144" t="s">
        <v>321</v>
      </c>
      <c r="E33" s="33">
        <v>1974</v>
      </c>
      <c r="F33" s="57" t="s">
        <v>6</v>
      </c>
      <c r="G33" s="58" t="s">
        <v>127</v>
      </c>
      <c r="H33" s="59" t="s">
        <v>127</v>
      </c>
      <c r="I33" s="60"/>
      <c r="J33" s="136" t="s">
        <v>521</v>
      </c>
      <c r="K33" s="62" t="s">
        <v>134</v>
      </c>
      <c r="L33" s="156" t="s">
        <v>137</v>
      </c>
      <c r="M33" s="64" t="s">
        <v>141</v>
      </c>
      <c r="N33" t="str">
        <f t="shared" si="0"/>
        <v>N</v>
      </c>
      <c r="O33" t="str">
        <f t="shared" si="1"/>
        <v>N</v>
      </c>
      <c r="P33" t="e">
        <f>IF(#REF!="A",IF($F33="A",$N$1,$U$1),$U$1)</f>
        <v>#REF!</v>
      </c>
      <c r="Q33" t="e">
        <f>IF(#REF!="A",IF($F33="B",$N$1,$U$1),$U$1)</f>
        <v>#REF!</v>
      </c>
      <c r="R33" t="e">
        <f>IF(#REF!="A",IF($F33="C",$N$1,IF($F33="D",$N$1,IF($F33="E",$N$1,$U$1))),$U$1)</f>
        <v>#REF!</v>
      </c>
      <c r="S33" t="e">
        <f>IF(#REF!="A",IF($F33="F",$N$1,IF($F33="G",$N$1,IF($F33="H",$N$1,$U$1))),$U$1)</f>
        <v>#REF!</v>
      </c>
      <c r="T33" t="str">
        <f t="shared" si="2"/>
        <v>N</v>
      </c>
      <c r="U33" t="str">
        <f t="shared" si="3"/>
        <v>N</v>
      </c>
    </row>
    <row r="34" spans="1:21" ht="12.75">
      <c r="A34" s="32">
        <v>32</v>
      </c>
      <c r="B34" s="162">
        <v>32</v>
      </c>
      <c r="C34" s="14" t="s">
        <v>386</v>
      </c>
      <c r="D34" s="144" t="s">
        <v>387</v>
      </c>
      <c r="E34" s="33">
        <v>1974</v>
      </c>
      <c r="F34" s="57" t="s">
        <v>6</v>
      </c>
      <c r="G34" s="58" t="s">
        <v>127</v>
      </c>
      <c r="H34" s="59" t="s">
        <v>127</v>
      </c>
      <c r="I34" s="60"/>
      <c r="J34" s="136">
        <v>0.02770833333333333</v>
      </c>
      <c r="K34" s="62" t="s">
        <v>296</v>
      </c>
      <c r="L34" s="156"/>
      <c r="M34" s="64" t="s">
        <v>141</v>
      </c>
      <c r="N34" t="str">
        <f t="shared" si="0"/>
        <v>N</v>
      </c>
      <c r="O34" t="str">
        <f t="shared" si="1"/>
        <v>N</v>
      </c>
      <c r="P34" t="e">
        <f>IF(#REF!="A",IF($F34="A",$N$1,$U$1),$U$1)</f>
        <v>#REF!</v>
      </c>
      <c r="Q34" t="e">
        <f>IF(#REF!="A",IF($F34="B",$N$1,$U$1),$U$1)</f>
        <v>#REF!</v>
      </c>
      <c r="R34" t="e">
        <f>IF(#REF!="A",IF($F34="C",$N$1,IF($F34="D",$N$1,IF($F34="E",$N$1,$U$1))),$U$1)</f>
        <v>#REF!</v>
      </c>
      <c r="S34" t="e">
        <f>IF(#REF!="A",IF($F34="F",$N$1,IF($F34="G",$N$1,IF($F34="H",$N$1,$U$1))),$U$1)</f>
        <v>#REF!</v>
      </c>
      <c r="T34" t="str">
        <f t="shared" si="2"/>
        <v>N</v>
      </c>
      <c r="U34" t="str">
        <f t="shared" si="3"/>
        <v>N</v>
      </c>
    </row>
    <row r="35" spans="1:21" ht="12.75">
      <c r="A35" s="32">
        <v>33</v>
      </c>
      <c r="B35" s="162">
        <v>33</v>
      </c>
      <c r="C35" s="14" t="s">
        <v>373</v>
      </c>
      <c r="D35" s="144" t="s">
        <v>374</v>
      </c>
      <c r="E35" s="33">
        <v>1976</v>
      </c>
      <c r="F35" s="57" t="s">
        <v>6</v>
      </c>
      <c r="G35" s="58" t="s">
        <v>127</v>
      </c>
      <c r="H35" s="59" t="s">
        <v>127</v>
      </c>
      <c r="I35" s="60"/>
      <c r="J35" s="136">
        <v>0.025486111111111112</v>
      </c>
      <c r="K35" s="62" t="s">
        <v>137</v>
      </c>
      <c r="L35" s="155" t="s">
        <v>137</v>
      </c>
      <c r="M35" s="64" t="s">
        <v>141</v>
      </c>
      <c r="N35" t="str">
        <f t="shared" si="0"/>
        <v>N</v>
      </c>
      <c r="O35" t="str">
        <f t="shared" si="1"/>
        <v>N</v>
      </c>
      <c r="P35" t="e">
        <f>IF(#REF!="A",IF($F35="A",$N$1,$U$1),$U$1)</f>
        <v>#REF!</v>
      </c>
      <c r="Q35" t="e">
        <f>IF(#REF!="A",IF($F35="B",$N$1,$U$1),$U$1)</f>
        <v>#REF!</v>
      </c>
      <c r="R35" t="e">
        <f>IF(#REF!="A",IF($F35="C",$N$1,IF($F35="D",$N$1,IF($F35="E",$N$1,$U$1))),$U$1)</f>
        <v>#REF!</v>
      </c>
      <c r="S35" t="e">
        <f>IF(#REF!="A",IF($F35="F",$N$1,IF($F35="G",$N$1,IF($F35="H",$N$1,$U$1))),$U$1)</f>
        <v>#REF!</v>
      </c>
      <c r="T35" t="str">
        <f t="shared" si="2"/>
        <v>N</v>
      </c>
      <c r="U35" t="str">
        <f t="shared" si="3"/>
        <v>N</v>
      </c>
    </row>
    <row r="36" spans="1:21" ht="12.75">
      <c r="A36" s="32">
        <v>34</v>
      </c>
      <c r="B36" s="162">
        <v>34</v>
      </c>
      <c r="C36" s="14" t="s">
        <v>339</v>
      </c>
      <c r="D36" s="144" t="s">
        <v>340</v>
      </c>
      <c r="E36" s="33">
        <v>1976</v>
      </c>
      <c r="F36" s="57" t="s">
        <v>6</v>
      </c>
      <c r="G36" s="58" t="s">
        <v>127</v>
      </c>
      <c r="H36" s="59" t="s">
        <v>127</v>
      </c>
      <c r="I36" s="60"/>
      <c r="J36" s="136">
        <v>0.027280092592592592</v>
      </c>
      <c r="K36" s="61" t="s">
        <v>134</v>
      </c>
      <c r="L36" s="159" t="s">
        <v>341</v>
      </c>
      <c r="M36" s="64" t="s">
        <v>141</v>
      </c>
      <c r="N36" t="str">
        <f t="shared" si="0"/>
        <v>N</v>
      </c>
      <c r="O36" t="str">
        <f t="shared" si="1"/>
        <v>N</v>
      </c>
      <c r="P36" t="e">
        <f>IF(#REF!="A",IF($F36="A",$N$1,$U$1),$U$1)</f>
        <v>#REF!</v>
      </c>
      <c r="Q36" t="e">
        <f>IF(#REF!="A",IF($F36="B",$N$1,$U$1),$U$1)</f>
        <v>#REF!</v>
      </c>
      <c r="R36" t="e">
        <f>IF(#REF!="A",IF($F36="C",$N$1,IF($F36="D",$N$1,IF($F36="E",$N$1,$U$1))),$U$1)</f>
        <v>#REF!</v>
      </c>
      <c r="S36" t="e">
        <f>IF(#REF!="A",IF($F36="F",$N$1,IF($F36="G",$N$1,IF($F36="H",$N$1,$U$1))),$U$1)</f>
        <v>#REF!</v>
      </c>
      <c r="T36" t="str">
        <f t="shared" si="2"/>
        <v>N</v>
      </c>
      <c r="U36" t="str">
        <f t="shared" si="3"/>
        <v>N</v>
      </c>
    </row>
    <row r="37" spans="1:21" ht="12.75">
      <c r="A37" s="32">
        <v>35</v>
      </c>
      <c r="B37" s="162">
        <v>35</v>
      </c>
      <c r="C37" s="14" t="s">
        <v>343</v>
      </c>
      <c r="D37" s="144" t="s">
        <v>344</v>
      </c>
      <c r="E37" s="33">
        <v>1978</v>
      </c>
      <c r="F37" s="57" t="s">
        <v>6</v>
      </c>
      <c r="G37" s="58" t="s">
        <v>127</v>
      </c>
      <c r="H37" s="59" t="s">
        <v>127</v>
      </c>
      <c r="I37" s="60"/>
      <c r="J37" s="136">
        <v>0.027002314814814812</v>
      </c>
      <c r="K37" s="62" t="s">
        <v>317</v>
      </c>
      <c r="L37" s="155" t="s">
        <v>345</v>
      </c>
      <c r="M37" s="64" t="s">
        <v>141</v>
      </c>
      <c r="N37" t="str">
        <f t="shared" si="0"/>
        <v>N</v>
      </c>
      <c r="O37" t="str">
        <f t="shared" si="1"/>
        <v>N</v>
      </c>
      <c r="P37" t="e">
        <f>IF(#REF!="A",IF($F37="A",$N$1,$U$1),$U$1)</f>
        <v>#REF!</v>
      </c>
      <c r="Q37" t="e">
        <f>IF(#REF!="A",IF($F37="B",$N$1,$U$1),$U$1)</f>
        <v>#REF!</v>
      </c>
      <c r="R37" t="e">
        <f>IF(#REF!="A",IF($F37="C",$N$1,IF($F37="D",$N$1,IF($F37="E",$N$1,$U$1))),$U$1)</f>
        <v>#REF!</v>
      </c>
      <c r="S37" t="e">
        <f>IF(#REF!="A",IF($F37="F",$N$1,IF($F37="G",$N$1,IF($F37="H",$N$1,$U$1))),$U$1)</f>
        <v>#REF!</v>
      </c>
      <c r="T37" t="str">
        <f t="shared" si="2"/>
        <v>N</v>
      </c>
      <c r="U37" t="str">
        <f t="shared" si="3"/>
        <v>N</v>
      </c>
    </row>
    <row r="38" spans="1:21" ht="12.75">
      <c r="A38" s="32">
        <v>36</v>
      </c>
      <c r="B38" s="162">
        <v>36</v>
      </c>
      <c r="C38" s="14" t="s">
        <v>375</v>
      </c>
      <c r="D38" s="144" t="s">
        <v>376</v>
      </c>
      <c r="E38" s="33">
        <v>1978</v>
      </c>
      <c r="F38" s="57" t="s">
        <v>6</v>
      </c>
      <c r="G38" s="58" t="s">
        <v>127</v>
      </c>
      <c r="H38" s="59" t="s">
        <v>127</v>
      </c>
      <c r="I38" s="60"/>
      <c r="J38" s="136" t="s">
        <v>492</v>
      </c>
      <c r="K38" s="62" t="s">
        <v>137</v>
      </c>
      <c r="L38" s="156" t="s">
        <v>137</v>
      </c>
      <c r="M38" s="64" t="s">
        <v>141</v>
      </c>
      <c r="N38" t="str">
        <f t="shared" si="0"/>
        <v>N</v>
      </c>
      <c r="O38" t="str">
        <f t="shared" si="1"/>
        <v>N</v>
      </c>
      <c r="P38" t="e">
        <f>IF(#REF!="A",IF($F38="A",$N$1,$U$1),$U$1)</f>
        <v>#REF!</v>
      </c>
      <c r="Q38" t="e">
        <f>IF(#REF!="A",IF($F38="B",$N$1,$U$1),$U$1)</f>
        <v>#REF!</v>
      </c>
      <c r="R38" t="e">
        <f>IF(#REF!="A",IF($F38="C",$N$1,IF($F38="D",$N$1,IF($F38="E",$N$1,$U$1))),$U$1)</f>
        <v>#REF!</v>
      </c>
      <c r="S38" t="e">
        <f>IF(#REF!="A",IF($F38="F",$N$1,IF($F38="G",$N$1,IF($F38="H",$N$1,$U$1))),$U$1)</f>
        <v>#REF!</v>
      </c>
      <c r="T38" t="str">
        <f t="shared" si="2"/>
        <v>N</v>
      </c>
      <c r="U38" t="str">
        <f t="shared" si="3"/>
        <v>N</v>
      </c>
    </row>
    <row r="39" spans="1:21" ht="12.75">
      <c r="A39" s="32">
        <v>37</v>
      </c>
      <c r="B39" s="162">
        <v>37</v>
      </c>
      <c r="C39" s="14" t="s">
        <v>150</v>
      </c>
      <c r="D39" s="144" t="s">
        <v>311</v>
      </c>
      <c r="E39" s="33">
        <v>1978</v>
      </c>
      <c r="F39" s="57" t="s">
        <v>6</v>
      </c>
      <c r="G39" s="58" t="s">
        <v>127</v>
      </c>
      <c r="H39" s="59" t="s">
        <v>127</v>
      </c>
      <c r="I39" s="60"/>
      <c r="J39" s="136">
        <v>0.030474537037037036</v>
      </c>
      <c r="K39" s="62" t="s">
        <v>151</v>
      </c>
      <c r="L39" s="157" t="s">
        <v>312</v>
      </c>
      <c r="M39" s="64" t="s">
        <v>141</v>
      </c>
      <c r="N39" t="str">
        <f t="shared" si="0"/>
        <v>N</v>
      </c>
      <c r="O39" t="str">
        <f t="shared" si="1"/>
        <v>N</v>
      </c>
      <c r="P39" t="e">
        <f>IF(#REF!="A",IF($F39="A",$N$1,$U$1),$U$1)</f>
        <v>#REF!</v>
      </c>
      <c r="Q39" t="e">
        <f>IF(#REF!="A",IF($F39="B",$N$1,$U$1),$U$1)</f>
        <v>#REF!</v>
      </c>
      <c r="R39" t="e">
        <f>IF(#REF!="A",IF($F39="C",$N$1,IF($F39="D",$N$1,IF($F39="E",$N$1,$U$1))),$U$1)</f>
        <v>#REF!</v>
      </c>
      <c r="S39" t="e">
        <f>IF(#REF!="A",IF($F39="F",$N$1,IF($F39="G",$N$1,IF($F39="H",$N$1,$U$1))),$U$1)</f>
        <v>#REF!</v>
      </c>
      <c r="T39" t="str">
        <f t="shared" si="2"/>
        <v>N</v>
      </c>
      <c r="U39" t="str">
        <f t="shared" si="3"/>
        <v>N</v>
      </c>
    </row>
    <row r="40" spans="1:21" ht="12.75">
      <c r="A40" s="32">
        <v>38</v>
      </c>
      <c r="B40" s="162">
        <v>38</v>
      </c>
      <c r="C40" s="14" t="s">
        <v>378</v>
      </c>
      <c r="D40" s="144" t="s">
        <v>379</v>
      </c>
      <c r="E40" s="33">
        <v>1978</v>
      </c>
      <c r="F40" s="57" t="s">
        <v>6</v>
      </c>
      <c r="G40" s="58" t="s">
        <v>127</v>
      </c>
      <c r="H40" s="59" t="s">
        <v>127</v>
      </c>
      <c r="I40" s="60"/>
      <c r="J40" s="136">
        <v>0.035416666666666666</v>
      </c>
      <c r="K40" s="62" t="s">
        <v>134</v>
      </c>
      <c r="L40" s="155" t="s">
        <v>380</v>
      </c>
      <c r="M40" s="64" t="s">
        <v>141</v>
      </c>
      <c r="N40" t="str">
        <f t="shared" si="0"/>
        <v>N</v>
      </c>
      <c r="O40" t="str">
        <f t="shared" si="1"/>
        <v>N</v>
      </c>
      <c r="P40" t="e">
        <f>IF(#REF!="A",IF($F40="A",$N$1,$U$1),$U$1)</f>
        <v>#REF!</v>
      </c>
      <c r="Q40" t="e">
        <f>IF(#REF!="A",IF($F40="B",$N$1,$U$1),$U$1)</f>
        <v>#REF!</v>
      </c>
      <c r="R40" t="e">
        <f>IF(#REF!="A",IF($F40="C",$N$1,IF($F40="D",$N$1,IF($F40="E",$N$1,$U$1))),$U$1)</f>
        <v>#REF!</v>
      </c>
      <c r="S40" t="e">
        <f>IF(#REF!="A",IF($F40="F",$N$1,IF($F40="G",$N$1,IF($F40="H",$N$1,$U$1))),$U$1)</f>
        <v>#REF!</v>
      </c>
      <c r="T40" t="str">
        <f t="shared" si="2"/>
        <v>N</v>
      </c>
      <c r="U40" t="str">
        <f t="shared" si="3"/>
        <v>N</v>
      </c>
    </row>
    <row r="41" spans="1:21" ht="12.75">
      <c r="A41" s="32">
        <v>39</v>
      </c>
      <c r="B41" s="162">
        <v>39</v>
      </c>
      <c r="C41" s="14" t="s">
        <v>391</v>
      </c>
      <c r="D41" s="144" t="s">
        <v>392</v>
      </c>
      <c r="E41" s="33">
        <v>1978</v>
      </c>
      <c r="F41" s="57" t="s">
        <v>6</v>
      </c>
      <c r="G41" s="58" t="s">
        <v>127</v>
      </c>
      <c r="H41" s="59" t="s">
        <v>127</v>
      </c>
      <c r="I41" s="60"/>
      <c r="J41" s="136">
        <v>0.03563657407407408</v>
      </c>
      <c r="K41" s="62" t="s">
        <v>296</v>
      </c>
      <c r="L41" s="155" t="s">
        <v>393</v>
      </c>
      <c r="M41" s="64" t="s">
        <v>141</v>
      </c>
      <c r="N41" t="str">
        <f t="shared" si="0"/>
        <v>N</v>
      </c>
      <c r="O41" t="str">
        <f t="shared" si="1"/>
        <v>N</v>
      </c>
      <c r="P41" t="e">
        <f>IF(#REF!="A",IF($F41="A",$N$1,$U$1),$U$1)</f>
        <v>#REF!</v>
      </c>
      <c r="Q41" t="e">
        <f>IF(#REF!="A",IF($F41="B",$N$1,$U$1),$U$1)</f>
        <v>#REF!</v>
      </c>
      <c r="R41" t="e">
        <f>IF(#REF!="A",IF($F41="C",$N$1,IF($F41="D",$N$1,IF($F41="E",$N$1,$U$1))),$U$1)</f>
        <v>#REF!</v>
      </c>
      <c r="S41" t="e">
        <f>IF(#REF!="A",IF($F41="F",$N$1,IF($F41="G",$N$1,IF($F41="H",$N$1,$U$1))),$U$1)</f>
        <v>#REF!</v>
      </c>
      <c r="T41" t="str">
        <f t="shared" si="2"/>
        <v>N</v>
      </c>
      <c r="U41" t="str">
        <f t="shared" si="3"/>
        <v>N</v>
      </c>
    </row>
    <row r="42" spans="1:21" ht="12.75">
      <c r="A42" s="32">
        <v>40</v>
      </c>
      <c r="B42" s="162">
        <v>40</v>
      </c>
      <c r="C42" s="14" t="s">
        <v>371</v>
      </c>
      <c r="D42" s="144" t="s">
        <v>321</v>
      </c>
      <c r="E42" s="33">
        <v>1980</v>
      </c>
      <c r="F42" s="57" t="s">
        <v>6</v>
      </c>
      <c r="G42" s="58" t="s">
        <v>127</v>
      </c>
      <c r="H42" s="59" t="s">
        <v>127</v>
      </c>
      <c r="I42" s="60"/>
      <c r="J42" s="136">
        <v>0.02821759259259259</v>
      </c>
      <c r="K42" s="62" t="s">
        <v>134</v>
      </c>
      <c r="L42" s="155" t="s">
        <v>372</v>
      </c>
      <c r="M42" s="64" t="s">
        <v>141</v>
      </c>
      <c r="N42" t="str">
        <f t="shared" si="0"/>
        <v>N</v>
      </c>
      <c r="O42" t="str">
        <f t="shared" si="1"/>
        <v>N</v>
      </c>
      <c r="P42" t="e">
        <f>IF(#REF!="A",IF($F42="A",$N$1,$U$1),$U$1)</f>
        <v>#REF!</v>
      </c>
      <c r="Q42" t="e">
        <f>IF(#REF!="A",IF($F42="B",$N$1,$U$1),$U$1)</f>
        <v>#REF!</v>
      </c>
      <c r="R42" t="e">
        <f>IF(#REF!="A",IF($F42="C",$N$1,IF($F42="D",$N$1,IF($F42="E",$N$1,$U$1))),$U$1)</f>
        <v>#REF!</v>
      </c>
      <c r="S42" t="e">
        <f>IF(#REF!="A",IF($F42="F",$N$1,IF($F42="G",$N$1,IF($F42="H",$N$1,$U$1))),$U$1)</f>
        <v>#REF!</v>
      </c>
      <c r="T42" t="str">
        <f t="shared" si="2"/>
        <v>N</v>
      </c>
      <c r="U42" t="str">
        <f t="shared" si="3"/>
        <v>N</v>
      </c>
    </row>
    <row r="43" spans="1:21" ht="12.75">
      <c r="A43" s="32">
        <v>41</v>
      </c>
      <c r="B43" s="162">
        <v>41</v>
      </c>
      <c r="C43" s="14" t="s">
        <v>404</v>
      </c>
      <c r="D43" s="144" t="s">
        <v>405</v>
      </c>
      <c r="E43" s="33">
        <v>1983</v>
      </c>
      <c r="F43" s="57" t="s">
        <v>6</v>
      </c>
      <c r="G43" s="58" t="s">
        <v>127</v>
      </c>
      <c r="H43" s="59" t="s">
        <v>127</v>
      </c>
      <c r="I43" s="60"/>
      <c r="J43" s="136">
        <v>0.023854166666666666</v>
      </c>
      <c r="K43" s="62" t="s">
        <v>148</v>
      </c>
      <c r="L43" s="156" t="s">
        <v>137</v>
      </c>
      <c r="M43" s="64" t="s">
        <v>141</v>
      </c>
      <c r="N43" t="str">
        <f t="shared" si="0"/>
        <v>N</v>
      </c>
      <c r="O43" t="str">
        <f t="shared" si="1"/>
        <v>N</v>
      </c>
      <c r="P43" t="e">
        <f>IF(#REF!="A",IF($F43="A",$N$1,$U$1),$U$1)</f>
        <v>#REF!</v>
      </c>
      <c r="Q43" t="e">
        <f>IF(#REF!="A",IF($F43="B",$N$1,$U$1),$U$1)</f>
        <v>#REF!</v>
      </c>
      <c r="R43" t="e">
        <f>IF(#REF!="A",IF($F43="C",$N$1,IF($F43="D",$N$1,IF($F43="E",$N$1,$U$1))),$U$1)</f>
        <v>#REF!</v>
      </c>
      <c r="S43" t="e">
        <f>IF(#REF!="A",IF($F43="F",$N$1,IF($F43="G",$N$1,IF($F43="H",$N$1,$U$1))),$U$1)</f>
        <v>#REF!</v>
      </c>
      <c r="T43" t="str">
        <f t="shared" si="2"/>
        <v>N</v>
      </c>
      <c r="U43" t="str">
        <f t="shared" si="3"/>
        <v>N</v>
      </c>
    </row>
    <row r="44" spans="1:21" ht="12.75">
      <c r="A44" s="32">
        <v>42</v>
      </c>
      <c r="B44" s="162">
        <v>42</v>
      </c>
      <c r="C44" s="14" t="s">
        <v>346</v>
      </c>
      <c r="D44" s="144" t="s">
        <v>347</v>
      </c>
      <c r="E44" s="33">
        <v>1981</v>
      </c>
      <c r="F44" s="57" t="s">
        <v>6</v>
      </c>
      <c r="G44" s="58" t="s">
        <v>127</v>
      </c>
      <c r="H44" s="59" t="s">
        <v>127</v>
      </c>
      <c r="I44" s="60"/>
      <c r="J44" s="136">
        <v>0.03346064814814815</v>
      </c>
      <c r="K44" s="62" t="s">
        <v>317</v>
      </c>
      <c r="L44" s="152" t="s">
        <v>137</v>
      </c>
      <c r="M44" s="64" t="s">
        <v>141</v>
      </c>
      <c r="N44" t="str">
        <f t="shared" si="0"/>
        <v>N</v>
      </c>
      <c r="O44" t="str">
        <f t="shared" si="1"/>
        <v>N</v>
      </c>
      <c r="P44" t="e">
        <f>IF(#REF!="A",IF($F44="A",$N$1,$U$1),$U$1)</f>
        <v>#REF!</v>
      </c>
      <c r="Q44" t="e">
        <f>IF(#REF!="A",IF($F44="B",$N$1,$U$1),$U$1)</f>
        <v>#REF!</v>
      </c>
      <c r="R44" t="e">
        <f>IF(#REF!="A",IF($F44="C",$N$1,IF($F44="D",$N$1,IF($F44="E",$N$1,$U$1))),$U$1)</f>
        <v>#REF!</v>
      </c>
      <c r="S44" t="e">
        <f>IF(#REF!="A",IF($F44="F",$N$1,IF($F44="G",$N$1,IF($F44="H",$N$1,$U$1))),$U$1)</f>
        <v>#REF!</v>
      </c>
      <c r="T44" t="str">
        <f t="shared" si="2"/>
        <v>N</v>
      </c>
      <c r="U44" t="str">
        <f t="shared" si="3"/>
        <v>N</v>
      </c>
    </row>
    <row r="45" spans="1:21" ht="12.75">
      <c r="A45" s="32">
        <v>43</v>
      </c>
      <c r="B45" s="162">
        <v>43</v>
      </c>
      <c r="C45" s="14" t="s">
        <v>398</v>
      </c>
      <c r="D45" s="144" t="s">
        <v>399</v>
      </c>
      <c r="E45" s="33">
        <v>1977</v>
      </c>
      <c r="F45" s="57" t="s">
        <v>6</v>
      </c>
      <c r="G45" s="58" t="s">
        <v>127</v>
      </c>
      <c r="H45" s="59" t="s">
        <v>127</v>
      </c>
      <c r="I45" s="60"/>
      <c r="J45" s="136">
        <v>0.02601851851851852</v>
      </c>
      <c r="K45" s="62" t="s">
        <v>301</v>
      </c>
      <c r="L45" s="156" t="s">
        <v>137</v>
      </c>
      <c r="M45" s="64" t="s">
        <v>141</v>
      </c>
      <c r="N45" t="str">
        <f t="shared" si="0"/>
        <v>N</v>
      </c>
      <c r="O45" t="str">
        <f t="shared" si="1"/>
        <v>N</v>
      </c>
      <c r="P45" t="e">
        <f>IF(#REF!="A",IF($F45="A",$N$1,$U$1),$U$1)</f>
        <v>#REF!</v>
      </c>
      <c r="Q45" t="e">
        <f>IF(#REF!="A",IF($F45="B",$N$1,$U$1),$U$1)</f>
        <v>#REF!</v>
      </c>
      <c r="R45" t="e">
        <f>IF(#REF!="A",IF($F45="C",$N$1,IF($F45="D",$N$1,IF($F45="E",$N$1,$U$1))),$U$1)</f>
        <v>#REF!</v>
      </c>
      <c r="S45" t="e">
        <f>IF(#REF!="A",IF($F45="F",$N$1,IF($F45="G",$N$1,IF($F45="H",$N$1,$U$1))),$U$1)</f>
        <v>#REF!</v>
      </c>
      <c r="T45" t="str">
        <f t="shared" si="2"/>
        <v>N</v>
      </c>
      <c r="U45" t="str">
        <f t="shared" si="3"/>
        <v>N</v>
      </c>
    </row>
    <row r="46" spans="1:21" ht="12.75">
      <c r="A46" s="32">
        <v>44</v>
      </c>
      <c r="B46" s="162">
        <v>44</v>
      </c>
      <c r="C46" s="14" t="s">
        <v>466</v>
      </c>
      <c r="D46" s="144" t="s">
        <v>467</v>
      </c>
      <c r="E46" s="33">
        <v>1979</v>
      </c>
      <c r="F46" s="57" t="s">
        <v>6</v>
      </c>
      <c r="G46" s="58" t="s">
        <v>127</v>
      </c>
      <c r="H46" s="59" t="s">
        <v>127</v>
      </c>
      <c r="I46" s="60"/>
      <c r="J46" s="61">
        <v>0.02665509259259259</v>
      </c>
      <c r="K46" s="62" t="s">
        <v>301</v>
      </c>
      <c r="L46" s="65" t="s">
        <v>332</v>
      </c>
      <c r="M46" s="64" t="s">
        <v>141</v>
      </c>
      <c r="N46" t="str">
        <f t="shared" si="0"/>
        <v>N</v>
      </c>
      <c r="O46" t="str">
        <f t="shared" si="1"/>
        <v>N</v>
      </c>
      <c r="P46" t="e">
        <f>IF(#REF!="A",IF($F46="A",$N$1,$U$1),$U$1)</f>
        <v>#REF!</v>
      </c>
      <c r="Q46" t="e">
        <f>IF(#REF!="A",IF($F46="B",$N$1,$U$1),$U$1)</f>
        <v>#REF!</v>
      </c>
      <c r="R46" t="e">
        <f>IF(#REF!="A",IF($F46="C",$N$1,IF($F46="D",$N$1,IF($F46="E",$N$1,$U$1))),$U$1)</f>
        <v>#REF!</v>
      </c>
      <c r="S46" t="e">
        <f>IF(#REF!="A",IF($F46="F",$N$1,IF($F46="G",$N$1,IF($F46="H",$N$1,$U$1))),$U$1)</f>
        <v>#REF!</v>
      </c>
      <c r="T46" t="str">
        <f t="shared" si="2"/>
        <v>N</v>
      </c>
      <c r="U46" t="str">
        <f t="shared" si="3"/>
        <v>N</v>
      </c>
    </row>
    <row r="47" spans="1:21" ht="12.75">
      <c r="A47" s="32">
        <v>45</v>
      </c>
      <c r="B47" s="162">
        <v>45</v>
      </c>
      <c r="C47" s="14" t="s">
        <v>477</v>
      </c>
      <c r="D47" s="144" t="s">
        <v>453</v>
      </c>
      <c r="E47" s="33">
        <v>1978</v>
      </c>
      <c r="F47" s="57" t="s">
        <v>6</v>
      </c>
      <c r="G47" s="58" t="s">
        <v>127</v>
      </c>
      <c r="H47" s="59" t="s">
        <v>127</v>
      </c>
      <c r="I47" s="60"/>
      <c r="J47" s="61">
        <v>0.0249537037037037</v>
      </c>
      <c r="K47" s="62" t="s">
        <v>134</v>
      </c>
      <c r="L47" s="65" t="s">
        <v>341</v>
      </c>
      <c r="M47" s="64" t="s">
        <v>141</v>
      </c>
      <c r="N47" t="str">
        <f t="shared" si="0"/>
        <v>N</v>
      </c>
      <c r="O47" t="str">
        <f t="shared" si="1"/>
        <v>N</v>
      </c>
      <c r="P47" t="e">
        <f>IF(#REF!="A",IF($F47="A",$N$1,$U$1),$U$1)</f>
        <v>#REF!</v>
      </c>
      <c r="Q47" t="e">
        <f>IF(#REF!="A",IF($F47="B",$N$1,$U$1),$U$1)</f>
        <v>#REF!</v>
      </c>
      <c r="R47" t="e">
        <f>IF(#REF!="A",IF($F47="C",$N$1,IF($F47="D",$N$1,IF($F47="E",$N$1,$U$1))),$U$1)</f>
        <v>#REF!</v>
      </c>
      <c r="S47" t="e">
        <f>IF(#REF!="A",IF($F47="F",$N$1,IF($F47="G",$N$1,IF($F47="H",$N$1,$U$1))),$U$1)</f>
        <v>#REF!</v>
      </c>
      <c r="T47" t="str">
        <f t="shared" si="2"/>
        <v>N</v>
      </c>
      <c r="U47" t="str">
        <f t="shared" si="3"/>
        <v>N</v>
      </c>
    </row>
    <row r="48" spans="1:21" ht="12.75">
      <c r="A48" s="32">
        <v>46</v>
      </c>
      <c r="B48" s="162">
        <v>46</v>
      </c>
      <c r="C48" s="14" t="s">
        <v>480</v>
      </c>
      <c r="D48" s="144" t="s">
        <v>481</v>
      </c>
      <c r="E48" s="33">
        <v>1987</v>
      </c>
      <c r="F48" s="57" t="s">
        <v>6</v>
      </c>
      <c r="G48" s="58" t="s">
        <v>127</v>
      </c>
      <c r="H48" s="59" t="s">
        <v>127</v>
      </c>
      <c r="I48" s="60"/>
      <c r="J48" s="61">
        <v>0.02534722222222222</v>
      </c>
      <c r="K48" s="62" t="s">
        <v>482</v>
      </c>
      <c r="L48" s="65" t="s">
        <v>137</v>
      </c>
      <c r="M48" s="64" t="s">
        <v>141</v>
      </c>
      <c r="N48" t="str">
        <f t="shared" si="0"/>
        <v>N</v>
      </c>
      <c r="O48" t="str">
        <f t="shared" si="1"/>
        <v>N</v>
      </c>
      <c r="P48" t="e">
        <f>IF(#REF!="A",IF($F48="A",$N$1,$U$1),$U$1)</f>
        <v>#REF!</v>
      </c>
      <c r="Q48" t="e">
        <f>IF(#REF!="A",IF($F48="B",$N$1,$U$1),$U$1)</f>
        <v>#REF!</v>
      </c>
      <c r="R48" t="e">
        <f>IF(#REF!="A",IF($F48="C",$N$1,IF($F48="D",$N$1,IF($F48="E",$N$1,$U$1))),$U$1)</f>
        <v>#REF!</v>
      </c>
      <c r="S48" t="e">
        <f>IF(#REF!="A",IF($F48="F",$N$1,IF($F48="G",$N$1,IF($F48="H",$N$1,$U$1))),$U$1)</f>
        <v>#REF!</v>
      </c>
      <c r="T48" t="str">
        <f t="shared" si="2"/>
        <v>N</v>
      </c>
      <c r="U48" t="str">
        <f t="shared" si="3"/>
        <v>N</v>
      </c>
    </row>
    <row r="49" spans="1:21" ht="12.75">
      <c r="A49" s="32">
        <v>47</v>
      </c>
      <c r="B49" s="162">
        <v>47</v>
      </c>
      <c r="C49" s="14" t="s">
        <v>418</v>
      </c>
      <c r="D49" s="144" t="s">
        <v>501</v>
      </c>
      <c r="E49" s="33">
        <v>1968</v>
      </c>
      <c r="F49" s="57" t="s">
        <v>6</v>
      </c>
      <c r="G49" s="58" t="s">
        <v>127</v>
      </c>
      <c r="H49" s="59" t="s">
        <v>127</v>
      </c>
      <c r="I49" s="60"/>
      <c r="J49" s="136">
        <v>0.04043981481481482</v>
      </c>
      <c r="K49" s="62" t="s">
        <v>137</v>
      </c>
      <c r="L49" s="155" t="s">
        <v>137</v>
      </c>
      <c r="M49" s="64" t="s">
        <v>141</v>
      </c>
      <c r="N49" t="str">
        <f t="shared" si="0"/>
        <v>N</v>
      </c>
      <c r="O49" t="str">
        <f t="shared" si="1"/>
        <v>N</v>
      </c>
      <c r="P49" t="e">
        <f>IF(#REF!="A",IF($F49="A",$N$1,$U$1),$U$1)</f>
        <v>#REF!</v>
      </c>
      <c r="Q49" t="e">
        <f>IF(#REF!="A",IF($F49="B",$N$1,$U$1),$U$1)</f>
        <v>#REF!</v>
      </c>
      <c r="R49" t="e">
        <f>IF(#REF!="A",IF($F49="C",$N$1,IF($F49="D",$N$1,IF($F49="E",$N$1,$U$1))),$U$1)</f>
        <v>#REF!</v>
      </c>
      <c r="S49" t="e">
        <f>IF(#REF!="A",IF($F49="F",$N$1,IF($F49="G",$N$1,IF($F49="H",$N$1,$U$1))),$U$1)</f>
        <v>#REF!</v>
      </c>
      <c r="T49" t="str">
        <f t="shared" si="2"/>
        <v>N</v>
      </c>
      <c r="U49" t="str">
        <f t="shared" si="3"/>
        <v>N</v>
      </c>
    </row>
    <row r="50" spans="1:21" ht="12.75">
      <c r="A50" s="32">
        <v>48</v>
      </c>
      <c r="B50" s="162">
        <v>48</v>
      </c>
      <c r="C50" s="14" t="s">
        <v>485</v>
      </c>
      <c r="D50" s="144" t="s">
        <v>486</v>
      </c>
      <c r="E50" s="33">
        <v>1970</v>
      </c>
      <c r="F50" s="57" t="s">
        <v>6</v>
      </c>
      <c r="G50" s="58" t="s">
        <v>6</v>
      </c>
      <c r="H50" s="59" t="s">
        <v>6</v>
      </c>
      <c r="I50" s="60"/>
      <c r="J50" s="61">
        <v>0.02459490740740741</v>
      </c>
      <c r="K50" s="62" t="s">
        <v>133</v>
      </c>
      <c r="L50" s="65" t="s">
        <v>137</v>
      </c>
      <c r="M50" s="64" t="s">
        <v>141</v>
      </c>
      <c r="N50" t="str">
        <f t="shared" si="0"/>
        <v>A</v>
      </c>
      <c r="O50" t="str">
        <f t="shared" si="1"/>
        <v>N</v>
      </c>
      <c r="P50" t="e">
        <f>IF(#REF!="A",IF($F50="A",$N$1,$U$1),$U$1)</f>
        <v>#REF!</v>
      </c>
      <c r="Q50" t="e">
        <f>IF(#REF!="A",IF($F50="B",$N$1,$U$1),$U$1)</f>
        <v>#REF!</v>
      </c>
      <c r="R50" t="e">
        <f>IF(#REF!="A",IF($F50="C",$N$1,IF($F50="D",$N$1,IF($F50="E",$N$1,$U$1))),$U$1)</f>
        <v>#REF!</v>
      </c>
      <c r="S50" t="e">
        <f>IF(#REF!="A",IF($F50="F",$N$1,IF($F50="G",$N$1,IF($F50="H",$N$1,$U$1))),$U$1)</f>
        <v>#REF!</v>
      </c>
      <c r="T50" t="str">
        <f t="shared" si="2"/>
        <v>A</v>
      </c>
      <c r="U50" t="str">
        <f t="shared" si="3"/>
        <v>N</v>
      </c>
    </row>
    <row r="51" spans="1:21" ht="12.75">
      <c r="A51" s="32">
        <v>49</v>
      </c>
      <c r="B51" s="162">
        <v>49</v>
      </c>
      <c r="C51" s="14" t="s">
        <v>487</v>
      </c>
      <c r="D51" s="144" t="s">
        <v>488</v>
      </c>
      <c r="E51" s="33">
        <v>1968</v>
      </c>
      <c r="F51" s="57" t="s">
        <v>6</v>
      </c>
      <c r="G51" s="58" t="s">
        <v>6</v>
      </c>
      <c r="H51" s="59" t="s">
        <v>127</v>
      </c>
      <c r="I51" s="60"/>
      <c r="J51" s="61">
        <v>0.021412037037037035</v>
      </c>
      <c r="K51" s="62" t="s">
        <v>148</v>
      </c>
      <c r="L51" s="65" t="s">
        <v>137</v>
      </c>
      <c r="M51" s="64" t="s">
        <v>141</v>
      </c>
      <c r="N51" t="str">
        <f t="shared" si="0"/>
        <v>A</v>
      </c>
      <c r="O51" t="str">
        <f t="shared" si="1"/>
        <v>N</v>
      </c>
      <c r="P51" t="e">
        <f>IF(#REF!="A",IF($F51="A",$N$1,$U$1),$U$1)</f>
        <v>#REF!</v>
      </c>
      <c r="Q51" t="e">
        <f>IF(#REF!="A",IF($F51="B",$N$1,$U$1),$U$1)</f>
        <v>#REF!</v>
      </c>
      <c r="R51" t="e">
        <f>IF(#REF!="A",IF($F51="C",$N$1,IF($F51="D",$N$1,IF($F51="E",$N$1,$U$1))),$U$1)</f>
        <v>#REF!</v>
      </c>
      <c r="S51" t="e">
        <f>IF(#REF!="A",IF($F51="F",$N$1,IF($F51="G",$N$1,IF($F51="H",$N$1,$U$1))),$U$1)</f>
        <v>#REF!</v>
      </c>
      <c r="T51" t="str">
        <f t="shared" si="2"/>
        <v>N</v>
      </c>
      <c r="U51" t="str">
        <f t="shared" si="3"/>
        <v>N</v>
      </c>
    </row>
    <row r="52" spans="1:21" ht="12.75">
      <c r="A52" s="32">
        <v>50</v>
      </c>
      <c r="B52" s="162">
        <v>50</v>
      </c>
      <c r="C52" s="14" t="s">
        <v>490</v>
      </c>
      <c r="D52" s="144" t="s">
        <v>491</v>
      </c>
      <c r="E52" s="33">
        <v>1972</v>
      </c>
      <c r="F52" s="57" t="s">
        <v>6</v>
      </c>
      <c r="G52" s="58" t="s">
        <v>127</v>
      </c>
      <c r="H52" s="59" t="s">
        <v>127</v>
      </c>
      <c r="I52" s="60"/>
      <c r="J52" s="61" t="s">
        <v>492</v>
      </c>
      <c r="K52" s="62" t="s">
        <v>134</v>
      </c>
      <c r="L52" s="65" t="s">
        <v>137</v>
      </c>
      <c r="M52" s="64" t="s">
        <v>141</v>
      </c>
      <c r="N52" t="str">
        <f t="shared" si="0"/>
        <v>N</v>
      </c>
      <c r="O52" t="str">
        <f t="shared" si="1"/>
        <v>N</v>
      </c>
      <c r="P52" t="e">
        <f>IF(#REF!="A",IF($F52="A",$N$1,$U$1),$U$1)</f>
        <v>#REF!</v>
      </c>
      <c r="Q52" t="e">
        <f>IF(#REF!="A",IF($F52="B",$N$1,$U$1),$U$1)</f>
        <v>#REF!</v>
      </c>
      <c r="R52" t="e">
        <f>IF(#REF!="A",IF($F52="C",$N$1,IF($F52="D",$N$1,IF($F52="E",$N$1,$U$1))),$U$1)</f>
        <v>#REF!</v>
      </c>
      <c r="S52" t="e">
        <f>IF(#REF!="A",IF($F52="F",$N$1,IF($F52="G",$N$1,IF($F52="H",$N$1,$U$1))),$U$1)</f>
        <v>#REF!</v>
      </c>
      <c r="T52" t="str">
        <f t="shared" si="2"/>
        <v>N</v>
      </c>
      <c r="U52" t="str">
        <f t="shared" si="3"/>
        <v>N</v>
      </c>
    </row>
    <row r="53" spans="1:21" ht="12.75">
      <c r="A53" s="32">
        <v>51</v>
      </c>
      <c r="B53" s="162">
        <v>51</v>
      </c>
      <c r="C53" s="14" t="s">
        <v>493</v>
      </c>
      <c r="D53" s="144" t="s">
        <v>494</v>
      </c>
      <c r="E53" s="33">
        <v>1976</v>
      </c>
      <c r="F53" s="57" t="s">
        <v>6</v>
      </c>
      <c r="G53" s="58" t="s">
        <v>127</v>
      </c>
      <c r="H53" s="59" t="s">
        <v>127</v>
      </c>
      <c r="I53" s="60"/>
      <c r="J53" s="61">
        <v>0.029629629629629627</v>
      </c>
      <c r="K53" s="62" t="s">
        <v>301</v>
      </c>
      <c r="L53" s="65" t="s">
        <v>137</v>
      </c>
      <c r="M53" s="64" t="s">
        <v>141</v>
      </c>
      <c r="N53" t="str">
        <f t="shared" si="0"/>
        <v>N</v>
      </c>
      <c r="O53" t="str">
        <f t="shared" si="1"/>
        <v>N</v>
      </c>
      <c r="P53" t="e">
        <f>IF(#REF!="A",IF($F53="A",$N$1,$U$1),$U$1)</f>
        <v>#REF!</v>
      </c>
      <c r="Q53" t="e">
        <f>IF(#REF!="A",IF($F53="B",$N$1,$U$1),$U$1)</f>
        <v>#REF!</v>
      </c>
      <c r="R53" t="e">
        <f>IF(#REF!="A",IF($F53="C",$N$1,IF($F53="D",$N$1,IF($F53="E",$N$1,$U$1))),$U$1)</f>
        <v>#REF!</v>
      </c>
      <c r="S53" t="e">
        <f>IF(#REF!="A",IF($F53="F",$N$1,IF($F53="G",$N$1,IF($F53="H",$N$1,$U$1))),$U$1)</f>
        <v>#REF!</v>
      </c>
      <c r="T53" t="str">
        <f t="shared" si="2"/>
        <v>N</v>
      </c>
      <c r="U53" t="str">
        <f t="shared" si="3"/>
        <v>N</v>
      </c>
    </row>
    <row r="54" spans="1:21" ht="12.75">
      <c r="A54" s="32">
        <v>52</v>
      </c>
      <c r="B54" s="162">
        <v>52</v>
      </c>
      <c r="C54" s="14" t="s">
        <v>495</v>
      </c>
      <c r="D54" s="144" t="s">
        <v>496</v>
      </c>
      <c r="E54" s="33">
        <v>1986</v>
      </c>
      <c r="F54" s="57" t="s">
        <v>6</v>
      </c>
      <c r="G54" s="58" t="s">
        <v>127</v>
      </c>
      <c r="H54" s="59" t="s">
        <v>127</v>
      </c>
      <c r="I54" s="60"/>
      <c r="J54" s="62" t="s">
        <v>137</v>
      </c>
      <c r="K54" s="62" t="s">
        <v>137</v>
      </c>
      <c r="L54" s="65" t="s">
        <v>137</v>
      </c>
      <c r="M54" s="64" t="s">
        <v>141</v>
      </c>
      <c r="N54" t="str">
        <f t="shared" si="0"/>
        <v>N</v>
      </c>
      <c r="O54" t="str">
        <f t="shared" si="1"/>
        <v>N</v>
      </c>
      <c r="P54" t="e">
        <f>IF(#REF!="A",IF($F54="A",$N$1,$U$1),$U$1)</f>
        <v>#REF!</v>
      </c>
      <c r="Q54" t="e">
        <f>IF(#REF!="A",IF($F54="B",$N$1,$U$1),$U$1)</f>
        <v>#REF!</v>
      </c>
      <c r="R54" t="e">
        <f>IF(#REF!="A",IF($F54="C",$N$1,IF($F54="D",$N$1,IF($F54="E",$N$1,$U$1))),$U$1)</f>
        <v>#REF!</v>
      </c>
      <c r="S54" t="e">
        <f>IF(#REF!="A",IF($F54="F",$N$1,IF($F54="G",$N$1,IF($F54="H",$N$1,$U$1))),$U$1)</f>
        <v>#REF!</v>
      </c>
      <c r="T54" t="str">
        <f t="shared" si="2"/>
        <v>N</v>
      </c>
      <c r="U54" t="str">
        <f t="shared" si="3"/>
        <v>N</v>
      </c>
    </row>
    <row r="55" spans="1:21" ht="12.75">
      <c r="A55" s="32">
        <v>53</v>
      </c>
      <c r="B55" s="162">
        <v>53</v>
      </c>
      <c r="C55" s="14" t="s">
        <v>517</v>
      </c>
      <c r="D55" s="144" t="s">
        <v>518</v>
      </c>
      <c r="E55" s="33">
        <v>1981</v>
      </c>
      <c r="F55" s="57" t="s">
        <v>6</v>
      </c>
      <c r="G55" s="58" t="s">
        <v>127</v>
      </c>
      <c r="H55" s="59" t="s">
        <v>127</v>
      </c>
      <c r="I55" s="60"/>
      <c r="J55" s="165" t="s">
        <v>137</v>
      </c>
      <c r="K55" s="62" t="s">
        <v>137</v>
      </c>
      <c r="L55" s="65" t="s">
        <v>137</v>
      </c>
      <c r="M55" s="64" t="s">
        <v>141</v>
      </c>
      <c r="N55" t="str">
        <f t="shared" si="0"/>
        <v>N</v>
      </c>
      <c r="O55" t="str">
        <f t="shared" si="1"/>
        <v>N</v>
      </c>
      <c r="P55" t="e">
        <f>IF(#REF!="A",IF($F55="A",$N$1,$U$1),$U$1)</f>
        <v>#REF!</v>
      </c>
      <c r="Q55" t="e">
        <f>IF(#REF!="A",IF($F55="B",$N$1,$U$1),$U$1)</f>
        <v>#REF!</v>
      </c>
      <c r="R55" t="e">
        <f>IF(#REF!="A",IF($F55="C",$N$1,IF($F55="D",$N$1,IF($F55="E",$N$1,$U$1))),$U$1)</f>
        <v>#REF!</v>
      </c>
      <c r="S55" t="e">
        <f>IF(#REF!="A",IF($F55="F",$N$1,IF($F55="G",$N$1,IF($F55="H",$N$1,$U$1))),$U$1)</f>
        <v>#REF!</v>
      </c>
      <c r="T55" t="str">
        <f t="shared" si="2"/>
        <v>N</v>
      </c>
      <c r="U55" t="str">
        <f t="shared" si="3"/>
        <v>N</v>
      </c>
    </row>
    <row r="56" spans="1:21" ht="12.75">
      <c r="A56" s="32">
        <v>54</v>
      </c>
      <c r="B56" s="162">
        <v>54</v>
      </c>
      <c r="C56" s="14" t="s">
        <v>608</v>
      </c>
      <c r="D56" s="144" t="s">
        <v>609</v>
      </c>
      <c r="E56" s="33">
        <v>1986</v>
      </c>
      <c r="F56" s="57" t="s">
        <v>6</v>
      </c>
      <c r="G56" s="58" t="s">
        <v>127</v>
      </c>
      <c r="H56" s="59" t="s">
        <v>127</v>
      </c>
      <c r="I56" s="60"/>
      <c r="J56" s="166"/>
      <c r="K56" s="62"/>
      <c r="L56" s="65"/>
      <c r="M56" s="64"/>
      <c r="N56" t="str">
        <f t="shared" si="0"/>
        <v>N</v>
      </c>
      <c r="O56" t="str">
        <f t="shared" si="1"/>
        <v>N</v>
      </c>
      <c r="P56" t="e">
        <f>IF(#REF!="A",IF($F56="A",$N$1,$U$1),$U$1)</f>
        <v>#REF!</v>
      </c>
      <c r="Q56" t="e">
        <f>IF(#REF!="A",IF($F56="B",$N$1,$U$1),$U$1)</f>
        <v>#REF!</v>
      </c>
      <c r="R56" t="e">
        <f>IF(#REF!="A",IF($F56="C",$N$1,IF($F56="D",$N$1,IF($F56="E",$N$1,$U$1))),$U$1)</f>
        <v>#REF!</v>
      </c>
      <c r="S56" t="e">
        <f>IF(#REF!="A",IF($F56="F",$N$1,IF($F56="G",$N$1,IF($F56="H",$N$1,$U$1))),$U$1)</f>
        <v>#REF!</v>
      </c>
      <c r="T56" t="str">
        <f t="shared" si="2"/>
        <v>N</v>
      </c>
      <c r="U56" t="str">
        <f t="shared" si="3"/>
        <v>N</v>
      </c>
    </row>
    <row r="57" spans="1:21" ht="12.75">
      <c r="A57" s="32">
        <v>55</v>
      </c>
      <c r="B57" s="162">
        <v>55</v>
      </c>
      <c r="C57" s="14" t="s">
        <v>606</v>
      </c>
      <c r="D57" s="144" t="s">
        <v>607</v>
      </c>
      <c r="E57" s="33">
        <v>1973</v>
      </c>
      <c r="F57" s="57" t="s">
        <v>6</v>
      </c>
      <c r="G57" s="58" t="s">
        <v>127</v>
      </c>
      <c r="H57" s="59" t="s">
        <v>127</v>
      </c>
      <c r="I57" s="60"/>
      <c r="J57" s="165">
        <v>0.02039351851851852</v>
      </c>
      <c r="K57" s="62"/>
      <c r="L57" s="65"/>
      <c r="M57" s="64"/>
      <c r="N57" t="str">
        <f t="shared" si="0"/>
        <v>N</v>
      </c>
      <c r="O57" t="str">
        <f t="shared" si="1"/>
        <v>N</v>
      </c>
      <c r="P57" t="e">
        <f>IF(#REF!="A",IF($F57="A",$N$1,$U$1),$U$1)</f>
        <v>#REF!</v>
      </c>
      <c r="Q57" t="e">
        <f>IF(#REF!="A",IF($F57="B",$N$1,$U$1),$U$1)</f>
        <v>#REF!</v>
      </c>
      <c r="R57" t="e">
        <f>IF(#REF!="A",IF($F57="C",$N$1,IF($F57="D",$N$1,IF($F57="E",$N$1,$U$1))),$U$1)</f>
        <v>#REF!</v>
      </c>
      <c r="S57" t="e">
        <f>IF(#REF!="A",IF($F57="F",$N$1,IF($F57="G",$N$1,IF($F57="H",$N$1,$U$1))),$U$1)</f>
        <v>#REF!</v>
      </c>
      <c r="T57" t="str">
        <f t="shared" si="2"/>
        <v>N</v>
      </c>
      <c r="U57" t="str">
        <f t="shared" si="3"/>
        <v>N</v>
      </c>
    </row>
    <row r="58" spans="1:21" ht="12.75">
      <c r="A58" s="32">
        <v>56</v>
      </c>
      <c r="B58" s="162">
        <v>56</v>
      </c>
      <c r="C58" s="14" t="s">
        <v>899</v>
      </c>
      <c r="D58" s="144" t="s">
        <v>637</v>
      </c>
      <c r="E58" s="33">
        <v>1974</v>
      </c>
      <c r="F58" s="57" t="s">
        <v>6</v>
      </c>
      <c r="G58" s="58" t="s">
        <v>127</v>
      </c>
      <c r="H58" s="59" t="s">
        <v>127</v>
      </c>
      <c r="I58" s="70"/>
      <c r="J58" s="165">
        <v>0.019675925925925927</v>
      </c>
      <c r="K58" s="62"/>
      <c r="L58" s="65"/>
      <c r="M58" s="64"/>
      <c r="N58" t="str">
        <f t="shared" si="0"/>
        <v>N</v>
      </c>
      <c r="O58" t="str">
        <f t="shared" si="1"/>
        <v>N</v>
      </c>
      <c r="P58" t="e">
        <f>IF(#REF!="A",IF($F58="A",$N$1,$U$1),$U$1)</f>
        <v>#REF!</v>
      </c>
      <c r="Q58" t="e">
        <f>IF(#REF!="A",IF($F58="B",$N$1,$U$1),$U$1)</f>
        <v>#REF!</v>
      </c>
      <c r="R58" t="e">
        <f>IF(#REF!="A",IF($F58="C",$N$1,IF($F58="D",$N$1,IF($F58="E",$N$1,$U$1))),$U$1)</f>
        <v>#REF!</v>
      </c>
      <c r="S58" t="e">
        <f>IF(#REF!="A",IF($F58="F",$N$1,IF($F58="G",$N$1,IF($F58="H",$N$1,$U$1))),$U$1)</f>
        <v>#REF!</v>
      </c>
      <c r="T58" t="str">
        <f t="shared" si="2"/>
        <v>N</v>
      </c>
      <c r="U58" t="str">
        <f t="shared" si="3"/>
        <v>N</v>
      </c>
    </row>
    <row r="59" spans="1:21" ht="12.75">
      <c r="A59" s="32">
        <v>57</v>
      </c>
      <c r="B59" s="162">
        <v>57</v>
      </c>
      <c r="C59" s="14" t="s">
        <v>652</v>
      </c>
      <c r="D59" s="144" t="s">
        <v>788</v>
      </c>
      <c r="E59" s="33">
        <v>1977</v>
      </c>
      <c r="F59" s="57" t="s">
        <v>6</v>
      </c>
      <c r="G59" s="58" t="s">
        <v>127</v>
      </c>
      <c r="H59" s="59" t="s">
        <v>127</v>
      </c>
      <c r="I59" s="70"/>
      <c r="J59" s="165"/>
      <c r="K59" s="62"/>
      <c r="L59" s="65"/>
      <c r="M59" s="64"/>
      <c r="N59" t="str">
        <f t="shared" si="0"/>
        <v>N</v>
      </c>
      <c r="O59" t="str">
        <f t="shared" si="1"/>
        <v>N</v>
      </c>
      <c r="P59" t="e">
        <f>IF(#REF!="A",IF($F59="A",$N$1,$U$1),$U$1)</f>
        <v>#REF!</v>
      </c>
      <c r="Q59" t="e">
        <f>IF(#REF!="A",IF($F59="B",$N$1,$U$1),$U$1)</f>
        <v>#REF!</v>
      </c>
      <c r="R59" t="e">
        <f>IF(#REF!="A",IF($F59="C",$N$1,IF($F59="D",$N$1,IF($F59="E",$N$1,$U$1))),$U$1)</f>
        <v>#REF!</v>
      </c>
      <c r="S59" t="e">
        <f>IF(#REF!="A",IF($F59="F",$N$1,IF($F59="G",$N$1,IF($F59="H",$N$1,$U$1))),$U$1)</f>
        <v>#REF!</v>
      </c>
      <c r="T59" t="str">
        <f t="shared" si="2"/>
        <v>N</v>
      </c>
      <c r="U59" t="str">
        <f t="shared" si="3"/>
        <v>N</v>
      </c>
    </row>
    <row r="60" spans="1:21" ht="12.75">
      <c r="A60" s="32">
        <v>58</v>
      </c>
      <c r="B60" s="162">
        <v>58</v>
      </c>
      <c r="C60" s="14" t="s">
        <v>651</v>
      </c>
      <c r="D60" s="144" t="s">
        <v>401</v>
      </c>
      <c r="E60" s="33">
        <v>1987</v>
      </c>
      <c r="F60" s="57" t="s">
        <v>6</v>
      </c>
      <c r="G60" s="58" t="s">
        <v>127</v>
      </c>
      <c r="H60" s="59" t="s">
        <v>127</v>
      </c>
      <c r="I60" s="70"/>
      <c r="J60" s="165">
        <v>0.02337962962962963</v>
      </c>
      <c r="K60" s="62"/>
      <c r="L60" s="65"/>
      <c r="M60" s="64"/>
      <c r="N60" t="str">
        <f t="shared" si="0"/>
        <v>N</v>
      </c>
      <c r="O60" t="str">
        <f t="shared" si="1"/>
        <v>N</v>
      </c>
      <c r="P60" t="e">
        <f>IF(#REF!="A",IF($F60="A",$N$1,$U$1),$U$1)</f>
        <v>#REF!</v>
      </c>
      <c r="Q60" t="e">
        <f>IF(#REF!="A",IF($F60="B",$N$1,$U$1),$U$1)</f>
        <v>#REF!</v>
      </c>
      <c r="R60" t="e">
        <f>IF(#REF!="A",IF($F60="C",$N$1,IF($F60="D",$N$1,IF($F60="E",$N$1,$U$1))),$U$1)</f>
        <v>#REF!</v>
      </c>
      <c r="S60" t="e">
        <f>IF(#REF!="A",IF($F60="F",$N$1,IF($F60="G",$N$1,IF($F60="H",$N$1,$U$1))),$U$1)</f>
        <v>#REF!</v>
      </c>
      <c r="T60" t="str">
        <f t="shared" si="2"/>
        <v>N</v>
      </c>
      <c r="U60" t="str">
        <f t="shared" si="3"/>
        <v>N</v>
      </c>
    </row>
    <row r="61" spans="1:21" ht="12.75">
      <c r="A61" s="32">
        <v>59</v>
      </c>
      <c r="B61" s="162">
        <v>59</v>
      </c>
      <c r="C61" s="14" t="s">
        <v>649</v>
      </c>
      <c r="D61" s="144" t="s">
        <v>650</v>
      </c>
      <c r="E61" s="33">
        <v>1977</v>
      </c>
      <c r="F61" s="57" t="s">
        <v>6</v>
      </c>
      <c r="G61" s="58" t="s">
        <v>127</v>
      </c>
      <c r="H61" s="59" t="s">
        <v>127</v>
      </c>
      <c r="I61" s="70"/>
      <c r="J61" s="165">
        <v>0.024224537037037034</v>
      </c>
      <c r="K61" s="62"/>
      <c r="L61" s="65"/>
      <c r="M61" s="64"/>
      <c r="N61" t="str">
        <f t="shared" si="0"/>
        <v>N</v>
      </c>
      <c r="O61" t="str">
        <f t="shared" si="1"/>
        <v>N</v>
      </c>
      <c r="P61" t="e">
        <f>IF(#REF!="A",IF($F61="A",$N$1,$U$1),$U$1)</f>
        <v>#REF!</v>
      </c>
      <c r="Q61" t="e">
        <f>IF(#REF!="A",IF($F61="B",$N$1,$U$1),$U$1)</f>
        <v>#REF!</v>
      </c>
      <c r="R61" t="e">
        <f>IF(#REF!="A",IF($F61="C",$N$1,IF($F61="D",$N$1,IF($F61="E",$N$1,$U$1))),$U$1)</f>
        <v>#REF!</v>
      </c>
      <c r="S61" t="e">
        <f>IF(#REF!="A",IF($F61="F",$N$1,IF($F61="G",$N$1,IF($F61="H",$N$1,$U$1))),$U$1)</f>
        <v>#REF!</v>
      </c>
      <c r="T61" t="str">
        <f t="shared" si="2"/>
        <v>N</v>
      </c>
      <c r="U61" t="str">
        <f t="shared" si="3"/>
        <v>N</v>
      </c>
    </row>
    <row r="62" spans="1:21" ht="12.75">
      <c r="A62" s="32">
        <v>60</v>
      </c>
      <c r="B62" s="162">
        <v>60</v>
      </c>
      <c r="C62" s="14" t="s">
        <v>662</v>
      </c>
      <c r="D62" s="144" t="s">
        <v>545</v>
      </c>
      <c r="E62" s="33">
        <v>1971</v>
      </c>
      <c r="F62" s="57" t="s">
        <v>6</v>
      </c>
      <c r="G62" s="58" t="s">
        <v>127</v>
      </c>
      <c r="H62" s="59" t="s">
        <v>127</v>
      </c>
      <c r="I62" s="70"/>
      <c r="J62" s="165"/>
      <c r="K62" s="62"/>
      <c r="L62" s="65"/>
      <c r="M62" s="64"/>
      <c r="N62" t="str">
        <f t="shared" si="0"/>
        <v>N</v>
      </c>
      <c r="O62" t="str">
        <f t="shared" si="1"/>
        <v>N</v>
      </c>
      <c r="P62" t="e">
        <f>IF(#REF!="A",IF($F62="A",$N$1,$U$1),$U$1)</f>
        <v>#REF!</v>
      </c>
      <c r="Q62" t="e">
        <f>IF(#REF!="A",IF($F62="B",$N$1,$U$1),$U$1)</f>
        <v>#REF!</v>
      </c>
      <c r="R62" t="e">
        <f>IF(#REF!="A",IF($F62="C",$N$1,IF($F62="D",$N$1,IF($F62="E",$N$1,$U$1))),$U$1)</f>
        <v>#REF!</v>
      </c>
      <c r="S62" t="e">
        <f>IF(#REF!="A",IF($F62="F",$N$1,IF($F62="G",$N$1,IF($F62="H",$N$1,$U$1))),$U$1)</f>
        <v>#REF!</v>
      </c>
      <c r="T62" t="str">
        <f t="shared" si="2"/>
        <v>N</v>
      </c>
      <c r="U62" t="str">
        <f t="shared" si="3"/>
        <v>N</v>
      </c>
    </row>
    <row r="63" spans="1:21" ht="12.75">
      <c r="A63" s="32">
        <v>61</v>
      </c>
      <c r="B63" s="162">
        <v>61</v>
      </c>
      <c r="C63" s="14" t="s">
        <v>668</v>
      </c>
      <c r="D63" s="144" t="s">
        <v>669</v>
      </c>
      <c r="E63" s="33">
        <v>1969</v>
      </c>
      <c r="F63" s="57" t="s">
        <v>6</v>
      </c>
      <c r="G63" s="58" t="s">
        <v>127</v>
      </c>
      <c r="H63" s="59" t="s">
        <v>127</v>
      </c>
      <c r="I63" s="70"/>
      <c r="J63" s="165"/>
      <c r="K63" s="62"/>
      <c r="L63" s="65"/>
      <c r="M63" s="64"/>
      <c r="N63" t="str">
        <f t="shared" si="0"/>
        <v>N</v>
      </c>
      <c r="O63" t="str">
        <f t="shared" si="1"/>
        <v>N</v>
      </c>
      <c r="P63" t="e">
        <f>IF(#REF!="A",IF($F63="A",$N$1,$U$1),$U$1)</f>
        <v>#REF!</v>
      </c>
      <c r="Q63" t="e">
        <f>IF(#REF!="A",IF($F63="B",$N$1,$U$1),$U$1)</f>
        <v>#REF!</v>
      </c>
      <c r="R63" t="e">
        <f>IF(#REF!="A",IF($F63="C",$N$1,IF($F63="D",$N$1,IF($F63="E",$N$1,$U$1))),$U$1)</f>
        <v>#REF!</v>
      </c>
      <c r="S63" t="e">
        <f>IF(#REF!="A",IF($F63="F",$N$1,IF($F63="G",$N$1,IF($F63="H",$N$1,$U$1))),$U$1)</f>
        <v>#REF!</v>
      </c>
      <c r="T63" t="str">
        <f t="shared" si="2"/>
        <v>N</v>
      </c>
      <c r="U63" t="str">
        <f t="shared" si="3"/>
        <v>N</v>
      </c>
    </row>
    <row r="64" spans="1:21" ht="12.75">
      <c r="A64" s="32">
        <v>62</v>
      </c>
      <c r="B64" s="162">
        <v>62</v>
      </c>
      <c r="C64" s="14" t="s">
        <v>661</v>
      </c>
      <c r="D64" s="144" t="s">
        <v>488</v>
      </c>
      <c r="E64" s="33">
        <v>1971</v>
      </c>
      <c r="F64" s="57" t="s">
        <v>6</v>
      </c>
      <c r="G64" s="58" t="s">
        <v>6</v>
      </c>
      <c r="H64" s="59" t="s">
        <v>127</v>
      </c>
      <c r="I64" s="70"/>
      <c r="J64" s="165"/>
      <c r="K64" s="62"/>
      <c r="L64" s="65"/>
      <c r="M64" s="64"/>
      <c r="N64" t="str">
        <f t="shared" si="0"/>
        <v>A</v>
      </c>
      <c r="O64" t="str">
        <f t="shared" si="1"/>
        <v>N</v>
      </c>
      <c r="P64" t="e">
        <f>IF(#REF!="A",IF($F64="A",$N$1,$U$1),$U$1)</f>
        <v>#REF!</v>
      </c>
      <c r="Q64" t="e">
        <f>IF(#REF!="A",IF($F64="B",$N$1,$U$1),$U$1)</f>
        <v>#REF!</v>
      </c>
      <c r="R64" t="e">
        <f>IF(#REF!="A",IF($F64="C",$N$1,IF($F64="D",$N$1,IF($F64="E",$N$1,$U$1))),$U$1)</f>
        <v>#REF!</v>
      </c>
      <c r="S64" t="e">
        <f>IF(#REF!="A",IF($F64="F",$N$1,IF($F64="G",$N$1,IF($F64="H",$N$1,$U$1))),$U$1)</f>
        <v>#REF!</v>
      </c>
      <c r="T64" t="str">
        <f t="shared" si="2"/>
        <v>N</v>
      </c>
      <c r="U64" t="str">
        <f t="shared" si="3"/>
        <v>N</v>
      </c>
    </row>
    <row r="65" spans="1:21" ht="12.75">
      <c r="A65" s="32">
        <v>63</v>
      </c>
      <c r="B65" s="162">
        <v>63</v>
      </c>
      <c r="C65" s="14" t="s">
        <v>667</v>
      </c>
      <c r="D65" s="144" t="s">
        <v>646</v>
      </c>
      <c r="E65" s="33">
        <v>1987</v>
      </c>
      <c r="F65" s="57" t="s">
        <v>6</v>
      </c>
      <c r="G65" s="58" t="s">
        <v>127</v>
      </c>
      <c r="H65" s="59" t="s">
        <v>127</v>
      </c>
      <c r="I65" s="70"/>
      <c r="J65" s="165"/>
      <c r="K65" s="62"/>
      <c r="L65" s="65"/>
      <c r="M65" s="64"/>
      <c r="N65" t="str">
        <f t="shared" si="0"/>
        <v>N</v>
      </c>
      <c r="O65" t="str">
        <f t="shared" si="1"/>
        <v>N</v>
      </c>
      <c r="P65" t="e">
        <f>IF(#REF!="A",IF($F65="A",$N$1,$U$1),$U$1)</f>
        <v>#REF!</v>
      </c>
      <c r="Q65" t="e">
        <f>IF(#REF!="A",IF($F65="B",$N$1,$U$1),$U$1)</f>
        <v>#REF!</v>
      </c>
      <c r="R65" t="e">
        <f>IF(#REF!="A",IF($F65="C",$N$1,IF($F65="D",$N$1,IF($F65="E",$N$1,$U$1))),$U$1)</f>
        <v>#REF!</v>
      </c>
      <c r="S65" t="e">
        <f>IF(#REF!="A",IF($F65="F",$N$1,IF($F65="G",$N$1,IF($F65="H",$N$1,$U$1))),$U$1)</f>
        <v>#REF!</v>
      </c>
      <c r="T65" t="str">
        <f t="shared" si="2"/>
        <v>N</v>
      </c>
      <c r="U65" t="str">
        <f t="shared" si="3"/>
        <v>N</v>
      </c>
    </row>
    <row r="66" spans="1:21" ht="12.75">
      <c r="A66" s="32">
        <v>64</v>
      </c>
      <c r="B66" s="162">
        <v>64</v>
      </c>
      <c r="C66" s="14" t="s">
        <v>665</v>
      </c>
      <c r="D66" s="144" t="s">
        <v>666</v>
      </c>
      <c r="E66" s="33">
        <v>1974</v>
      </c>
      <c r="F66" s="57" t="s">
        <v>6</v>
      </c>
      <c r="G66" s="58" t="s">
        <v>127</v>
      </c>
      <c r="H66" s="59" t="s">
        <v>127</v>
      </c>
      <c r="I66" s="70"/>
      <c r="J66" s="165"/>
      <c r="K66" s="62"/>
      <c r="L66" s="65"/>
      <c r="M66" s="64"/>
      <c r="N66" t="str">
        <f t="shared" si="0"/>
        <v>N</v>
      </c>
      <c r="O66" t="str">
        <f t="shared" si="1"/>
        <v>N</v>
      </c>
      <c r="P66" t="e">
        <f>IF(#REF!="A",IF($F66="A",$N$1,$U$1),$U$1)</f>
        <v>#REF!</v>
      </c>
      <c r="Q66" t="e">
        <f>IF(#REF!="A",IF($F66="B",$N$1,$U$1),$U$1)</f>
        <v>#REF!</v>
      </c>
      <c r="R66" t="e">
        <f>IF(#REF!="A",IF($F66="C",$N$1,IF($F66="D",$N$1,IF($F66="E",$N$1,$U$1))),$U$1)</f>
        <v>#REF!</v>
      </c>
      <c r="S66" t="e">
        <f>IF(#REF!="A",IF($F66="F",$N$1,IF($F66="G",$N$1,IF($F66="H",$N$1,$U$1))),$U$1)</f>
        <v>#REF!</v>
      </c>
      <c r="T66" t="str">
        <f t="shared" si="2"/>
        <v>N</v>
      </c>
      <c r="U66" t="str">
        <f t="shared" si="3"/>
        <v>N</v>
      </c>
    </row>
    <row r="67" spans="1:21" ht="12.75">
      <c r="A67" s="32">
        <v>65</v>
      </c>
      <c r="B67" s="162">
        <v>65</v>
      </c>
      <c r="C67" s="14" t="s">
        <v>663</v>
      </c>
      <c r="D67" s="144" t="s">
        <v>664</v>
      </c>
      <c r="E67" s="33">
        <v>1969</v>
      </c>
      <c r="F67" s="57" t="s">
        <v>6</v>
      </c>
      <c r="G67" s="58" t="s">
        <v>127</v>
      </c>
      <c r="H67" s="59" t="s">
        <v>127</v>
      </c>
      <c r="I67" s="70"/>
      <c r="J67" s="165"/>
      <c r="K67" s="62"/>
      <c r="L67" s="65"/>
      <c r="M67" s="64"/>
      <c r="N67" t="str">
        <f aca="true" t="shared" si="4" ref="N67:N130">IF(G67="A",IF($F67="A",$N$1,IF($F67="B",$N$1,IF($F67="C",$N$1,IF($F67="D",$N$1,IF($F67="E",$N$1,$U$1))))),$U$1)</f>
        <v>N</v>
      </c>
      <c r="O67" t="str">
        <f aca="true" t="shared" si="5" ref="O67:O130">IF(G67="A",IF($F67="F",$N$1,IF($F67="G",$N$1,IF($F67="H",$N$1,$U$1))),$U$1)</f>
        <v>N</v>
      </c>
      <c r="P67" t="e">
        <f>IF(#REF!="A",IF($F67="A",$N$1,$U$1),$U$1)</f>
        <v>#REF!</v>
      </c>
      <c r="Q67" t="e">
        <f>IF(#REF!="A",IF($F67="B",$N$1,$U$1),$U$1)</f>
        <v>#REF!</v>
      </c>
      <c r="R67" t="e">
        <f>IF(#REF!="A",IF($F67="C",$N$1,IF($F67="D",$N$1,IF($F67="E",$N$1,$U$1))),$U$1)</f>
        <v>#REF!</v>
      </c>
      <c r="S67" t="e">
        <f>IF(#REF!="A",IF($F67="F",$N$1,IF($F67="G",$N$1,IF($F67="H",$N$1,$U$1))),$U$1)</f>
        <v>#REF!</v>
      </c>
      <c r="T67" t="str">
        <f aca="true" t="shared" si="6" ref="T67:T130">IF(H67="A",IF($F67="A",$N$1,IF($F67="B",$N$1,IF($F67="C",$N$1,IF($F67="D",$N$1,IF($F67="E",$N$1,$U$1))))),$U$1)</f>
        <v>N</v>
      </c>
      <c r="U67" t="str">
        <f aca="true" t="shared" si="7" ref="U67:U130">IF(H67="A",IF($F67="F",$N$1,IF($F67="G",$N$1,IF($F67="H",$N$1,$U$1))),$U$1)</f>
        <v>N</v>
      </c>
    </row>
    <row r="68" spans="1:21" ht="12.75">
      <c r="A68" s="32">
        <v>66</v>
      </c>
      <c r="B68" s="162">
        <v>66</v>
      </c>
      <c r="C68" s="14" t="s">
        <v>742</v>
      </c>
      <c r="D68" s="144" t="s">
        <v>342</v>
      </c>
      <c r="E68" s="33">
        <v>1980</v>
      </c>
      <c r="F68" s="57" t="s">
        <v>6</v>
      </c>
      <c r="G68" s="58" t="s">
        <v>127</v>
      </c>
      <c r="H68" s="59" t="s">
        <v>127</v>
      </c>
      <c r="I68" s="70"/>
      <c r="J68" s="165"/>
      <c r="K68" s="62"/>
      <c r="L68" s="65"/>
      <c r="M68" s="64"/>
      <c r="N68" t="str">
        <f t="shared" si="4"/>
        <v>N</v>
      </c>
      <c r="O68" t="str">
        <f t="shared" si="5"/>
        <v>N</v>
      </c>
      <c r="P68" t="e">
        <f>IF(#REF!="A",IF($F68="A",$N$1,$U$1),$U$1)</f>
        <v>#REF!</v>
      </c>
      <c r="Q68" t="e">
        <f>IF(#REF!="A",IF($F68="B",$N$1,$U$1),$U$1)</f>
        <v>#REF!</v>
      </c>
      <c r="R68" t="e">
        <f>IF(#REF!="A",IF($F68="C",$N$1,IF($F68="D",$N$1,IF($F68="E",$N$1,$U$1))),$U$1)</f>
        <v>#REF!</v>
      </c>
      <c r="S68" t="e">
        <f>IF(#REF!="A",IF($F68="F",$N$1,IF($F68="G",$N$1,IF($F68="H",$N$1,$U$1))),$U$1)</f>
        <v>#REF!</v>
      </c>
      <c r="T68" t="str">
        <f t="shared" si="6"/>
        <v>N</v>
      </c>
      <c r="U68" t="str">
        <f t="shared" si="7"/>
        <v>N</v>
      </c>
    </row>
    <row r="69" spans="1:21" ht="12.75">
      <c r="A69" s="32">
        <v>67</v>
      </c>
      <c r="B69" s="162">
        <v>67</v>
      </c>
      <c r="C69" s="14" t="s">
        <v>741</v>
      </c>
      <c r="D69" s="144" t="s">
        <v>577</v>
      </c>
      <c r="E69" s="33">
        <v>1970</v>
      </c>
      <c r="F69" s="57" t="s">
        <v>6</v>
      </c>
      <c r="G69" s="58" t="s">
        <v>127</v>
      </c>
      <c r="H69" s="59" t="s">
        <v>127</v>
      </c>
      <c r="I69" s="70"/>
      <c r="J69" s="165"/>
      <c r="K69" s="62"/>
      <c r="L69" s="65"/>
      <c r="M69" s="64"/>
      <c r="N69" t="str">
        <f t="shared" si="4"/>
        <v>N</v>
      </c>
      <c r="O69" t="str">
        <f t="shared" si="5"/>
        <v>N</v>
      </c>
      <c r="P69" t="e">
        <f>IF(#REF!="A",IF($F69="A",$N$1,$U$1),$U$1)</f>
        <v>#REF!</v>
      </c>
      <c r="Q69" t="e">
        <f>IF(#REF!="A",IF($F69="B",$N$1,$U$1),$U$1)</f>
        <v>#REF!</v>
      </c>
      <c r="R69" t="e">
        <f>IF(#REF!="A",IF($F69="C",$N$1,IF($F69="D",$N$1,IF($F69="E",$N$1,$U$1))),$U$1)</f>
        <v>#REF!</v>
      </c>
      <c r="S69" t="e">
        <f>IF(#REF!="A",IF($F69="F",$N$1,IF($F69="G",$N$1,IF($F69="H",$N$1,$U$1))),$U$1)</f>
        <v>#REF!</v>
      </c>
      <c r="T69" t="str">
        <f t="shared" si="6"/>
        <v>N</v>
      </c>
      <c r="U69" t="str">
        <f t="shared" si="7"/>
        <v>N</v>
      </c>
    </row>
    <row r="70" spans="1:21" ht="12.75">
      <c r="A70" s="32">
        <v>68</v>
      </c>
      <c r="B70" s="162">
        <v>68</v>
      </c>
      <c r="C70" s="14" t="s">
        <v>309</v>
      </c>
      <c r="D70" s="144" t="s">
        <v>310</v>
      </c>
      <c r="E70" s="33">
        <v>1968</v>
      </c>
      <c r="F70" s="57" t="s">
        <v>6</v>
      </c>
      <c r="G70" s="58" t="s">
        <v>127</v>
      </c>
      <c r="H70" s="59" t="s">
        <v>127</v>
      </c>
      <c r="I70" s="60"/>
      <c r="J70" s="136">
        <v>0.025543981481481483</v>
      </c>
      <c r="K70" s="62" t="s">
        <v>133</v>
      </c>
      <c r="L70" s="156" t="s">
        <v>137</v>
      </c>
      <c r="M70" s="64" t="s">
        <v>141</v>
      </c>
      <c r="N70" t="str">
        <f t="shared" si="4"/>
        <v>N</v>
      </c>
      <c r="O70" t="str">
        <f t="shared" si="5"/>
        <v>N</v>
      </c>
      <c r="P70" t="e">
        <f>IF(#REF!="A",IF($F70="A",$N$1,$U$1),$U$1)</f>
        <v>#REF!</v>
      </c>
      <c r="Q70" t="e">
        <f>IF(#REF!="A",IF($F70="B",$N$1,$U$1),$U$1)</f>
        <v>#REF!</v>
      </c>
      <c r="R70" t="e">
        <f>IF(#REF!="A",IF($F70="C",$N$1,IF($F70="D",$N$1,IF($F70="E",$N$1,$U$1))),$U$1)</f>
        <v>#REF!</v>
      </c>
      <c r="S70" t="e">
        <f>IF(#REF!="A",IF($F70="F",$N$1,IF($F70="G",$N$1,IF($F70="H",$N$1,$U$1))),$U$1)</f>
        <v>#REF!</v>
      </c>
      <c r="T70" t="str">
        <f t="shared" si="6"/>
        <v>N</v>
      </c>
      <c r="U70" t="str">
        <f t="shared" si="7"/>
        <v>N</v>
      </c>
    </row>
    <row r="71" spans="1:21" ht="12.75">
      <c r="A71" s="32">
        <v>69</v>
      </c>
      <c r="B71" s="162">
        <v>69</v>
      </c>
      <c r="C71" s="14" t="s">
        <v>349</v>
      </c>
      <c r="D71" s="144" t="s">
        <v>350</v>
      </c>
      <c r="E71" s="33">
        <v>1969</v>
      </c>
      <c r="F71" s="57" t="s">
        <v>6</v>
      </c>
      <c r="G71" s="58" t="s">
        <v>6</v>
      </c>
      <c r="H71" s="59" t="s">
        <v>6</v>
      </c>
      <c r="I71" s="60"/>
      <c r="J71" s="136" t="s">
        <v>137</v>
      </c>
      <c r="K71" s="62" t="s">
        <v>148</v>
      </c>
      <c r="L71" s="155" t="s">
        <v>137</v>
      </c>
      <c r="M71" s="64" t="s">
        <v>141</v>
      </c>
      <c r="N71" t="str">
        <f t="shared" si="4"/>
        <v>A</v>
      </c>
      <c r="O71" t="str">
        <f t="shared" si="5"/>
        <v>N</v>
      </c>
      <c r="P71" t="e">
        <f>IF(#REF!="A",IF($F71="A",$N$1,$U$1),$U$1)</f>
        <v>#REF!</v>
      </c>
      <c r="Q71" t="e">
        <f>IF(#REF!="A",IF($F71="B",$N$1,$U$1),$U$1)</f>
        <v>#REF!</v>
      </c>
      <c r="R71" t="e">
        <f>IF(#REF!="A",IF($F71="C",$N$1,IF($F71="D",$N$1,IF($F71="E",$N$1,$U$1))),$U$1)</f>
        <v>#REF!</v>
      </c>
      <c r="S71" t="e">
        <f>IF(#REF!="A",IF($F71="F",$N$1,IF($F71="G",$N$1,IF($F71="H",$N$1,$U$1))),$U$1)</f>
        <v>#REF!</v>
      </c>
      <c r="T71" t="str">
        <f t="shared" si="6"/>
        <v>A</v>
      </c>
      <c r="U71" t="str">
        <f t="shared" si="7"/>
        <v>N</v>
      </c>
    </row>
    <row r="72" spans="1:21" ht="12.75">
      <c r="A72" s="32">
        <v>70</v>
      </c>
      <c r="B72" s="162">
        <v>70</v>
      </c>
      <c r="C72" s="14" t="s">
        <v>734</v>
      </c>
      <c r="D72" s="144" t="s">
        <v>724</v>
      </c>
      <c r="E72" s="33">
        <v>1969</v>
      </c>
      <c r="F72" s="57" t="s">
        <v>6</v>
      </c>
      <c r="G72" s="58" t="s">
        <v>127</v>
      </c>
      <c r="H72" s="59" t="s">
        <v>127</v>
      </c>
      <c r="I72" s="70"/>
      <c r="J72" s="165"/>
      <c r="K72" s="62"/>
      <c r="L72" s="65"/>
      <c r="M72" s="64"/>
      <c r="N72" t="str">
        <f t="shared" si="4"/>
        <v>N</v>
      </c>
      <c r="O72" t="str">
        <f t="shared" si="5"/>
        <v>N</v>
      </c>
      <c r="P72" t="e">
        <f>IF(#REF!="A",IF($F72="A",$N$1,$U$1),$U$1)</f>
        <v>#REF!</v>
      </c>
      <c r="Q72" t="e">
        <f>IF(#REF!="A",IF($F72="B",$N$1,$U$1),$U$1)</f>
        <v>#REF!</v>
      </c>
      <c r="R72" t="e">
        <f>IF(#REF!="A",IF($F72="C",$N$1,IF($F72="D",$N$1,IF($F72="E",$N$1,$U$1))),$U$1)</f>
        <v>#REF!</v>
      </c>
      <c r="S72" t="e">
        <f>IF(#REF!="A",IF($F72="F",$N$1,IF($F72="G",$N$1,IF($F72="H",$N$1,$U$1))),$U$1)</f>
        <v>#REF!</v>
      </c>
      <c r="T72" t="str">
        <f t="shared" si="6"/>
        <v>N</v>
      </c>
      <c r="U72" t="str">
        <f t="shared" si="7"/>
        <v>N</v>
      </c>
    </row>
    <row r="73" spans="1:21" ht="12.75">
      <c r="A73" s="32">
        <v>71</v>
      </c>
      <c r="B73" s="162">
        <v>71</v>
      </c>
      <c r="C73" s="14" t="s">
        <v>307</v>
      </c>
      <c r="D73" s="144" t="s">
        <v>348</v>
      </c>
      <c r="E73" s="33">
        <v>1971</v>
      </c>
      <c r="F73" s="57" t="s">
        <v>6</v>
      </c>
      <c r="G73" s="58" t="s">
        <v>127</v>
      </c>
      <c r="H73" s="59" t="s">
        <v>6</v>
      </c>
      <c r="I73" s="60"/>
      <c r="J73" s="136">
        <v>0.024201388888888887</v>
      </c>
      <c r="K73" s="62" t="s">
        <v>148</v>
      </c>
      <c r="L73" s="155" t="s">
        <v>308</v>
      </c>
      <c r="M73" s="64" t="s">
        <v>141</v>
      </c>
      <c r="N73" t="str">
        <f t="shared" si="4"/>
        <v>N</v>
      </c>
      <c r="O73" t="str">
        <f t="shared" si="5"/>
        <v>N</v>
      </c>
      <c r="P73" t="e">
        <f>IF(#REF!="A",IF($F73="A",$N$1,$U$1),$U$1)</f>
        <v>#REF!</v>
      </c>
      <c r="Q73" t="e">
        <f>IF(#REF!="A",IF($F73="B",$N$1,$U$1),$U$1)</f>
        <v>#REF!</v>
      </c>
      <c r="R73" t="e">
        <f>IF(#REF!="A",IF($F73="C",$N$1,IF($F73="D",$N$1,IF($F73="E",$N$1,$U$1))),$U$1)</f>
        <v>#REF!</v>
      </c>
      <c r="S73" t="e">
        <f>IF(#REF!="A",IF($F73="F",$N$1,IF($F73="G",$N$1,IF($F73="H",$N$1,$U$1))),$U$1)</f>
        <v>#REF!</v>
      </c>
      <c r="T73" t="str">
        <f t="shared" si="6"/>
        <v>A</v>
      </c>
      <c r="U73" t="str">
        <f t="shared" si="7"/>
        <v>N</v>
      </c>
    </row>
    <row r="74" spans="1:21" ht="12.75">
      <c r="A74" s="32">
        <v>72</v>
      </c>
      <c r="B74" s="162">
        <v>72</v>
      </c>
      <c r="C74" s="14" t="s">
        <v>472</v>
      </c>
      <c r="D74" s="144" t="s">
        <v>473</v>
      </c>
      <c r="E74" s="33">
        <v>1972</v>
      </c>
      <c r="F74" s="57" t="s">
        <v>6</v>
      </c>
      <c r="G74" s="58" t="s">
        <v>6</v>
      </c>
      <c r="H74" s="59" t="s">
        <v>6</v>
      </c>
      <c r="I74" s="60"/>
      <c r="J74" s="61">
        <v>0.03247685185185185</v>
      </c>
      <c r="K74" s="62" t="s">
        <v>317</v>
      </c>
      <c r="L74" s="65" t="s">
        <v>137</v>
      </c>
      <c r="M74" s="64" t="s">
        <v>141</v>
      </c>
      <c r="N74" t="str">
        <f t="shared" si="4"/>
        <v>A</v>
      </c>
      <c r="O74" t="str">
        <f t="shared" si="5"/>
        <v>N</v>
      </c>
      <c r="P74" t="e">
        <f>IF(#REF!="A",IF($F74="A",$N$1,$U$1),$U$1)</f>
        <v>#REF!</v>
      </c>
      <c r="Q74" t="e">
        <f>IF(#REF!="A",IF($F74="B",$N$1,$U$1),$U$1)</f>
        <v>#REF!</v>
      </c>
      <c r="R74" t="e">
        <f>IF(#REF!="A",IF($F74="C",$N$1,IF($F74="D",$N$1,IF($F74="E",$N$1,$U$1))),$U$1)</f>
        <v>#REF!</v>
      </c>
      <c r="S74" t="e">
        <f>IF(#REF!="A",IF($F74="F",$N$1,IF($F74="G",$N$1,IF($F74="H",$N$1,$U$1))),$U$1)</f>
        <v>#REF!</v>
      </c>
      <c r="T74" t="str">
        <f t="shared" si="6"/>
        <v>A</v>
      </c>
      <c r="U74" t="str">
        <f t="shared" si="7"/>
        <v>N</v>
      </c>
    </row>
    <row r="75" spans="1:21" ht="12.75">
      <c r="A75" s="32">
        <v>73</v>
      </c>
      <c r="B75" s="162">
        <v>73</v>
      </c>
      <c r="C75" s="14" t="s">
        <v>723</v>
      </c>
      <c r="D75" s="144" t="s">
        <v>724</v>
      </c>
      <c r="E75" s="33">
        <v>1978</v>
      </c>
      <c r="F75" s="57" t="s">
        <v>6</v>
      </c>
      <c r="G75" s="58" t="s">
        <v>127</v>
      </c>
      <c r="H75" s="59" t="s">
        <v>127</v>
      </c>
      <c r="I75" s="70"/>
      <c r="J75" s="165"/>
      <c r="K75" s="62"/>
      <c r="L75" s="65"/>
      <c r="M75" s="64"/>
      <c r="N75" t="str">
        <f t="shared" si="4"/>
        <v>N</v>
      </c>
      <c r="O75" t="str">
        <f t="shared" si="5"/>
        <v>N</v>
      </c>
      <c r="P75" t="e">
        <f>IF(#REF!="A",IF($F75="A",$N$1,$U$1),$U$1)</f>
        <v>#REF!</v>
      </c>
      <c r="Q75" t="e">
        <f>IF(#REF!="A",IF($F75="B",$N$1,$U$1),$U$1)</f>
        <v>#REF!</v>
      </c>
      <c r="R75" t="e">
        <f>IF(#REF!="A",IF($F75="C",$N$1,IF($F75="D",$N$1,IF($F75="E",$N$1,$U$1))),$U$1)</f>
        <v>#REF!</v>
      </c>
      <c r="S75" t="e">
        <f>IF(#REF!="A",IF($F75="F",$N$1,IF($F75="G",$N$1,IF($F75="H",$N$1,$U$1))),$U$1)</f>
        <v>#REF!</v>
      </c>
      <c r="T75" t="str">
        <f t="shared" si="6"/>
        <v>N</v>
      </c>
      <c r="U75" t="str">
        <f t="shared" si="7"/>
        <v>N</v>
      </c>
    </row>
    <row r="76" spans="1:21" ht="12.75">
      <c r="A76" s="32">
        <v>74</v>
      </c>
      <c r="B76" s="162">
        <v>74</v>
      </c>
      <c r="C76" s="14" t="s">
        <v>357</v>
      </c>
      <c r="D76" s="144" t="s">
        <v>358</v>
      </c>
      <c r="E76" s="33">
        <v>1974</v>
      </c>
      <c r="F76" s="57" t="s">
        <v>6</v>
      </c>
      <c r="G76" s="58" t="s">
        <v>6</v>
      </c>
      <c r="H76" s="59" t="s">
        <v>127</v>
      </c>
      <c r="I76" s="60"/>
      <c r="J76" s="136">
        <v>0.026238425925925925</v>
      </c>
      <c r="K76" s="62" t="s">
        <v>133</v>
      </c>
      <c r="L76" s="155">
        <v>857</v>
      </c>
      <c r="M76" s="64" t="s">
        <v>141</v>
      </c>
      <c r="N76" t="str">
        <f t="shared" si="4"/>
        <v>A</v>
      </c>
      <c r="O76" t="str">
        <f t="shared" si="5"/>
        <v>N</v>
      </c>
      <c r="P76" t="e">
        <f>IF(#REF!="A",IF($F76="A",$N$1,$U$1),$U$1)</f>
        <v>#REF!</v>
      </c>
      <c r="Q76" t="e">
        <f>IF(#REF!="A",IF($F76="B",$N$1,$U$1),$U$1)</f>
        <v>#REF!</v>
      </c>
      <c r="R76" t="e">
        <f>IF(#REF!="A",IF($F76="C",$N$1,IF($F76="D",$N$1,IF($F76="E",$N$1,$U$1))),$U$1)</f>
        <v>#REF!</v>
      </c>
      <c r="S76" t="e">
        <f>IF(#REF!="A",IF($F76="F",$N$1,IF($F76="G",$N$1,IF($F76="H",$N$1,$U$1))),$U$1)</f>
        <v>#REF!</v>
      </c>
      <c r="T76" t="str">
        <f t="shared" si="6"/>
        <v>N</v>
      </c>
      <c r="U76" t="str">
        <f t="shared" si="7"/>
        <v>N</v>
      </c>
    </row>
    <row r="77" spans="1:21" ht="12.75">
      <c r="A77" s="32">
        <v>75</v>
      </c>
      <c r="B77" s="162">
        <v>75</v>
      </c>
      <c r="C77" s="14" t="s">
        <v>801</v>
      </c>
      <c r="D77" s="144" t="s">
        <v>722</v>
      </c>
      <c r="E77" s="33">
        <v>1974</v>
      </c>
      <c r="F77" s="57" t="s">
        <v>6</v>
      </c>
      <c r="G77" s="58" t="s">
        <v>127</v>
      </c>
      <c r="H77" s="59" t="s">
        <v>127</v>
      </c>
      <c r="I77" s="70"/>
      <c r="J77" s="165"/>
      <c r="K77" s="62"/>
      <c r="L77" s="65"/>
      <c r="M77" s="64"/>
      <c r="N77" t="str">
        <f t="shared" si="4"/>
        <v>N</v>
      </c>
      <c r="O77" t="str">
        <f t="shared" si="5"/>
        <v>N</v>
      </c>
      <c r="P77" t="e">
        <f>IF(#REF!="A",IF($F77="A",$N$1,$U$1),$U$1)</f>
        <v>#REF!</v>
      </c>
      <c r="Q77" t="e">
        <f>IF(#REF!="A",IF($F77="B",$N$1,$U$1),$U$1)</f>
        <v>#REF!</v>
      </c>
      <c r="R77" t="e">
        <f>IF(#REF!="A",IF($F77="C",$N$1,IF($F77="D",$N$1,IF($F77="E",$N$1,$U$1))),$U$1)</f>
        <v>#REF!</v>
      </c>
      <c r="S77" t="e">
        <f>IF(#REF!="A",IF($F77="F",$N$1,IF($F77="G",$N$1,IF($F77="H",$N$1,$U$1))),$U$1)</f>
        <v>#REF!</v>
      </c>
      <c r="T77" t="str">
        <f t="shared" si="6"/>
        <v>N</v>
      </c>
      <c r="U77" t="str">
        <f t="shared" si="7"/>
        <v>N</v>
      </c>
    </row>
    <row r="78" spans="1:21" ht="12.75">
      <c r="A78" s="32">
        <v>76</v>
      </c>
      <c r="B78" s="162">
        <v>76</v>
      </c>
      <c r="C78" s="14" t="s">
        <v>395</v>
      </c>
      <c r="D78" s="144" t="s">
        <v>396</v>
      </c>
      <c r="E78" s="33">
        <v>1976</v>
      </c>
      <c r="F78" s="57" t="s">
        <v>6</v>
      </c>
      <c r="G78" s="58" t="s">
        <v>127</v>
      </c>
      <c r="H78" s="59" t="s">
        <v>127</v>
      </c>
      <c r="I78" s="60"/>
      <c r="J78" s="136">
        <v>0.03050925925925926</v>
      </c>
      <c r="K78" s="61" t="s">
        <v>301</v>
      </c>
      <c r="L78" s="156" t="s">
        <v>397</v>
      </c>
      <c r="M78" s="64" t="s">
        <v>141</v>
      </c>
      <c r="N78" t="str">
        <f t="shared" si="4"/>
        <v>N</v>
      </c>
      <c r="O78" t="str">
        <f t="shared" si="5"/>
        <v>N</v>
      </c>
      <c r="P78" t="e">
        <f>IF(#REF!="A",IF($F78="A",$N$1,$U$1),$U$1)</f>
        <v>#REF!</v>
      </c>
      <c r="Q78" t="e">
        <f>IF(#REF!="A",IF($F78="B",$N$1,$U$1),$U$1)</f>
        <v>#REF!</v>
      </c>
      <c r="R78" t="e">
        <f>IF(#REF!="A",IF($F78="C",$N$1,IF($F78="D",$N$1,IF($F78="E",$N$1,$U$1))),$U$1)</f>
        <v>#REF!</v>
      </c>
      <c r="S78" t="e">
        <f>IF(#REF!="A",IF($F78="F",$N$1,IF($F78="G",$N$1,IF($F78="H",$N$1,$U$1))),$U$1)</f>
        <v>#REF!</v>
      </c>
      <c r="T78" t="str">
        <f t="shared" si="6"/>
        <v>N</v>
      </c>
      <c r="U78" t="str">
        <f t="shared" si="7"/>
        <v>N</v>
      </c>
    </row>
    <row r="79" spans="1:21" ht="12.75">
      <c r="A79" s="32">
        <v>77</v>
      </c>
      <c r="B79" s="162">
        <v>77</v>
      </c>
      <c r="C79" s="14" t="s">
        <v>315</v>
      </c>
      <c r="D79" s="144" t="s">
        <v>369</v>
      </c>
      <c r="E79" s="33">
        <v>1977</v>
      </c>
      <c r="F79" s="57" t="s">
        <v>6</v>
      </c>
      <c r="G79" s="58" t="s">
        <v>6</v>
      </c>
      <c r="H79" s="59" t="s">
        <v>6</v>
      </c>
      <c r="I79" s="60"/>
      <c r="J79" s="136">
        <v>0.03266203703703704</v>
      </c>
      <c r="K79" s="62" t="s">
        <v>137</v>
      </c>
      <c r="L79" s="155" t="s">
        <v>137</v>
      </c>
      <c r="M79" s="64" t="s">
        <v>141</v>
      </c>
      <c r="N79" t="str">
        <f t="shared" si="4"/>
        <v>A</v>
      </c>
      <c r="O79" t="str">
        <f t="shared" si="5"/>
        <v>N</v>
      </c>
      <c r="P79" t="e">
        <f>IF(#REF!="A",IF($F79="A",$N$1,$U$1),$U$1)</f>
        <v>#REF!</v>
      </c>
      <c r="Q79" t="e">
        <f>IF(#REF!="A",IF($F79="B",$N$1,$U$1),$U$1)</f>
        <v>#REF!</v>
      </c>
      <c r="R79" t="e">
        <f>IF(#REF!="A",IF($F79="C",$N$1,IF($F79="D",$N$1,IF($F79="E",$N$1,$U$1))),$U$1)</f>
        <v>#REF!</v>
      </c>
      <c r="S79" t="e">
        <f>IF(#REF!="A",IF($F79="F",$N$1,IF($F79="G",$N$1,IF($F79="H",$N$1,$U$1))),$U$1)</f>
        <v>#REF!</v>
      </c>
      <c r="T79" t="str">
        <f t="shared" si="6"/>
        <v>A</v>
      </c>
      <c r="U79" t="str">
        <f t="shared" si="7"/>
        <v>N</v>
      </c>
    </row>
    <row r="80" spans="1:21" ht="12.75">
      <c r="A80" s="32">
        <v>78</v>
      </c>
      <c r="B80" s="162">
        <v>78</v>
      </c>
      <c r="C80" s="14" t="s">
        <v>382</v>
      </c>
      <c r="D80" s="144" t="s">
        <v>383</v>
      </c>
      <c r="E80" s="33">
        <v>1978</v>
      </c>
      <c r="F80" s="66" t="s">
        <v>6</v>
      </c>
      <c r="G80" s="67" t="s">
        <v>6</v>
      </c>
      <c r="H80" s="68" t="s">
        <v>6</v>
      </c>
      <c r="I80" s="60"/>
      <c r="J80" s="136" t="s">
        <v>137</v>
      </c>
      <c r="K80" s="61" t="s">
        <v>301</v>
      </c>
      <c r="L80" s="155" t="s">
        <v>137</v>
      </c>
      <c r="M80" s="64" t="s">
        <v>141</v>
      </c>
      <c r="N80" t="str">
        <f t="shared" si="4"/>
        <v>A</v>
      </c>
      <c r="O80" t="str">
        <f t="shared" si="5"/>
        <v>N</v>
      </c>
      <c r="P80" t="e">
        <f>IF(#REF!="A",IF($F80="A",$N$1,$U$1),$U$1)</f>
        <v>#REF!</v>
      </c>
      <c r="Q80" t="e">
        <f>IF(#REF!="A",IF($F80="B",$N$1,$U$1),$U$1)</f>
        <v>#REF!</v>
      </c>
      <c r="R80" t="e">
        <f>IF(#REF!="A",IF($F80="C",$N$1,IF($F80="D",$N$1,IF($F80="E",$N$1,$U$1))),$U$1)</f>
        <v>#REF!</v>
      </c>
      <c r="S80" t="e">
        <f>IF(#REF!="A",IF($F80="F",$N$1,IF($F80="G",$N$1,IF($F80="H",$N$1,$U$1))),$U$1)</f>
        <v>#REF!</v>
      </c>
      <c r="T80" t="str">
        <f t="shared" si="6"/>
        <v>A</v>
      </c>
      <c r="U80" t="str">
        <f t="shared" si="7"/>
        <v>N</v>
      </c>
    </row>
    <row r="81" spans="1:21" ht="12.75">
      <c r="A81" s="32">
        <v>79</v>
      </c>
      <c r="B81" s="162">
        <v>79</v>
      </c>
      <c r="C81" s="14" t="s">
        <v>384</v>
      </c>
      <c r="D81" s="144" t="s">
        <v>385</v>
      </c>
      <c r="E81" s="33">
        <v>1979</v>
      </c>
      <c r="F81" s="57" t="s">
        <v>6</v>
      </c>
      <c r="G81" s="58" t="s">
        <v>127</v>
      </c>
      <c r="H81" s="59" t="s">
        <v>127</v>
      </c>
      <c r="I81" s="60"/>
      <c r="J81" s="136">
        <v>0.027939814814814817</v>
      </c>
      <c r="K81" s="62" t="s">
        <v>317</v>
      </c>
      <c r="L81" s="156" t="s">
        <v>345</v>
      </c>
      <c r="M81" s="64" t="s">
        <v>141</v>
      </c>
      <c r="N81" t="str">
        <f t="shared" si="4"/>
        <v>N</v>
      </c>
      <c r="O81" t="str">
        <f t="shared" si="5"/>
        <v>N</v>
      </c>
      <c r="P81" t="e">
        <f>IF(#REF!="A",IF($F81="A",$N$1,$U$1),$U$1)</f>
        <v>#REF!</v>
      </c>
      <c r="Q81" t="e">
        <f>IF(#REF!="A",IF($F81="B",$N$1,$U$1),$U$1)</f>
        <v>#REF!</v>
      </c>
      <c r="R81" t="e">
        <f>IF(#REF!="A",IF($F81="C",$N$1,IF($F81="D",$N$1,IF($F81="E",$N$1,$U$1))),$U$1)</f>
        <v>#REF!</v>
      </c>
      <c r="S81" t="e">
        <f>IF(#REF!="A",IF($F81="F",$N$1,IF($F81="G",$N$1,IF($F81="H",$N$1,$U$1))),$U$1)</f>
        <v>#REF!</v>
      </c>
      <c r="T81" t="str">
        <f t="shared" si="6"/>
        <v>N</v>
      </c>
      <c r="U81" t="str">
        <f t="shared" si="7"/>
        <v>N</v>
      </c>
    </row>
    <row r="82" spans="1:21" ht="12.75">
      <c r="A82" s="32">
        <v>80</v>
      </c>
      <c r="B82" s="162">
        <v>80</v>
      </c>
      <c r="C82" s="14" t="s">
        <v>359</v>
      </c>
      <c r="D82" s="144" t="s">
        <v>360</v>
      </c>
      <c r="E82" s="33">
        <v>1980</v>
      </c>
      <c r="F82" s="57" t="s">
        <v>6</v>
      </c>
      <c r="G82" s="58" t="s">
        <v>127</v>
      </c>
      <c r="H82" s="59" t="s">
        <v>127</v>
      </c>
      <c r="I82" s="60"/>
      <c r="J82" s="138" t="s">
        <v>361</v>
      </c>
      <c r="K82" s="62" t="s">
        <v>296</v>
      </c>
      <c r="L82" s="152" t="s">
        <v>137</v>
      </c>
      <c r="M82" s="64" t="s">
        <v>141</v>
      </c>
      <c r="N82" t="str">
        <f t="shared" si="4"/>
        <v>N</v>
      </c>
      <c r="O82" t="str">
        <f t="shared" si="5"/>
        <v>N</v>
      </c>
      <c r="P82" t="e">
        <f>IF(#REF!="A",IF($F82="A",$N$1,$U$1),$U$1)</f>
        <v>#REF!</v>
      </c>
      <c r="Q82" t="e">
        <f>IF(#REF!="A",IF($F82="B",$N$1,$U$1),$U$1)</f>
        <v>#REF!</v>
      </c>
      <c r="R82" t="e">
        <f>IF(#REF!="A",IF($F82="C",$N$1,IF($F82="D",$N$1,IF($F82="E",$N$1,$U$1))),$U$1)</f>
        <v>#REF!</v>
      </c>
      <c r="S82" t="e">
        <f>IF(#REF!="A",IF($F82="F",$N$1,IF($F82="G",$N$1,IF($F82="H",$N$1,$U$1))),$U$1)</f>
        <v>#REF!</v>
      </c>
      <c r="T82" t="str">
        <f t="shared" si="6"/>
        <v>N</v>
      </c>
      <c r="U82" t="str">
        <f t="shared" si="7"/>
        <v>N</v>
      </c>
    </row>
    <row r="83" spans="1:21" ht="12.75">
      <c r="A83" s="32">
        <v>81</v>
      </c>
      <c r="B83" s="162">
        <v>81</v>
      </c>
      <c r="C83" s="14" t="s">
        <v>305</v>
      </c>
      <c r="D83" s="144" t="s">
        <v>342</v>
      </c>
      <c r="E83" s="33">
        <v>1981</v>
      </c>
      <c r="F83" s="57" t="s">
        <v>6</v>
      </c>
      <c r="G83" s="58" t="s">
        <v>127</v>
      </c>
      <c r="H83" s="59" t="s">
        <v>127</v>
      </c>
      <c r="I83" s="60"/>
      <c r="J83" s="136">
        <v>0.02407407407407407</v>
      </c>
      <c r="K83" s="62" t="s">
        <v>133</v>
      </c>
      <c r="L83" s="155">
        <v>901</v>
      </c>
      <c r="M83" s="64" t="s">
        <v>141</v>
      </c>
      <c r="N83" t="str">
        <f t="shared" si="4"/>
        <v>N</v>
      </c>
      <c r="O83" t="str">
        <f t="shared" si="5"/>
        <v>N</v>
      </c>
      <c r="P83" t="e">
        <f>IF(#REF!="A",IF($F83="A",$N$1,$U$1),$U$1)</f>
        <v>#REF!</v>
      </c>
      <c r="Q83" t="e">
        <f>IF(#REF!="A",IF($F83="B",$N$1,$U$1),$U$1)</f>
        <v>#REF!</v>
      </c>
      <c r="R83" t="e">
        <f>IF(#REF!="A",IF($F83="C",$N$1,IF($F83="D",$N$1,IF($F83="E",$N$1,$U$1))),$U$1)</f>
        <v>#REF!</v>
      </c>
      <c r="S83" t="e">
        <f>IF(#REF!="A",IF($F83="F",$N$1,IF($F83="G",$N$1,IF($F83="H",$N$1,$U$1))),$U$1)</f>
        <v>#REF!</v>
      </c>
      <c r="T83" t="str">
        <f t="shared" si="6"/>
        <v>N</v>
      </c>
      <c r="U83" t="str">
        <f t="shared" si="7"/>
        <v>N</v>
      </c>
    </row>
    <row r="84" spans="1:21" ht="12.75">
      <c r="A84" s="32">
        <v>82</v>
      </c>
      <c r="B84" s="162">
        <v>82</v>
      </c>
      <c r="C84" s="14" t="s">
        <v>313</v>
      </c>
      <c r="D84" s="144" t="s">
        <v>314</v>
      </c>
      <c r="E84" s="33">
        <v>1982</v>
      </c>
      <c r="F84" s="57" t="s">
        <v>6</v>
      </c>
      <c r="G84" s="58" t="s">
        <v>6</v>
      </c>
      <c r="H84" s="59" t="s">
        <v>127</v>
      </c>
      <c r="I84" s="60"/>
      <c r="J84" s="136">
        <v>0.028564814814814817</v>
      </c>
      <c r="K84" s="62" t="s">
        <v>133</v>
      </c>
      <c r="L84" s="155" t="s">
        <v>137</v>
      </c>
      <c r="M84" s="64" t="s">
        <v>141</v>
      </c>
      <c r="N84" t="str">
        <f t="shared" si="4"/>
        <v>A</v>
      </c>
      <c r="O84" t="str">
        <f t="shared" si="5"/>
        <v>N</v>
      </c>
      <c r="P84" t="e">
        <f>IF(#REF!="A",IF($F84="A",$N$1,$U$1),$U$1)</f>
        <v>#REF!</v>
      </c>
      <c r="Q84" t="e">
        <f>IF(#REF!="A",IF($F84="B",$N$1,$U$1),$U$1)</f>
        <v>#REF!</v>
      </c>
      <c r="R84" t="e">
        <f>IF(#REF!="A",IF($F84="C",$N$1,IF($F84="D",$N$1,IF($F84="E",$N$1,$U$1))),$U$1)</f>
        <v>#REF!</v>
      </c>
      <c r="S84" t="e">
        <f>IF(#REF!="A",IF($F84="F",$N$1,IF($F84="G",$N$1,IF($F84="H",$N$1,$U$1))),$U$1)</f>
        <v>#REF!</v>
      </c>
      <c r="T84" t="str">
        <f t="shared" si="6"/>
        <v>N</v>
      </c>
      <c r="U84" t="str">
        <f t="shared" si="7"/>
        <v>N</v>
      </c>
    </row>
    <row r="85" spans="1:21" ht="12.75">
      <c r="A85" s="32">
        <v>83</v>
      </c>
      <c r="B85" s="162">
        <v>83</v>
      </c>
      <c r="C85" s="14" t="s">
        <v>362</v>
      </c>
      <c r="D85" s="144" t="s">
        <v>358</v>
      </c>
      <c r="E85" s="33">
        <v>1983</v>
      </c>
      <c r="F85" s="57" t="s">
        <v>6</v>
      </c>
      <c r="G85" s="58" t="s">
        <v>6</v>
      </c>
      <c r="H85" s="59" t="s">
        <v>127</v>
      </c>
      <c r="I85" s="60"/>
      <c r="J85" s="136">
        <v>0.031030092592592592</v>
      </c>
      <c r="K85" s="62" t="s">
        <v>137</v>
      </c>
      <c r="L85" s="156" t="s">
        <v>137</v>
      </c>
      <c r="M85" s="64" t="s">
        <v>141</v>
      </c>
      <c r="N85" t="str">
        <f t="shared" si="4"/>
        <v>A</v>
      </c>
      <c r="O85" t="str">
        <f t="shared" si="5"/>
        <v>N</v>
      </c>
      <c r="P85" t="e">
        <f>IF(#REF!="A",IF($F85="A",$N$1,$U$1),$U$1)</f>
        <v>#REF!</v>
      </c>
      <c r="Q85" t="e">
        <f>IF(#REF!="A",IF($F85="B",$N$1,$U$1),$U$1)</f>
        <v>#REF!</v>
      </c>
      <c r="R85" t="e">
        <f>IF(#REF!="A",IF($F85="C",$N$1,IF($F85="D",$N$1,IF($F85="E",$N$1,$U$1))),$U$1)</f>
        <v>#REF!</v>
      </c>
      <c r="S85" t="e">
        <f>IF(#REF!="A",IF($F85="F",$N$1,IF($F85="G",$N$1,IF($F85="H",$N$1,$U$1))),$U$1)</f>
        <v>#REF!</v>
      </c>
      <c r="T85" t="str">
        <f t="shared" si="6"/>
        <v>N</v>
      </c>
      <c r="U85" t="str">
        <f t="shared" si="7"/>
        <v>N</v>
      </c>
    </row>
    <row r="86" spans="1:21" ht="12.75">
      <c r="A86" s="32">
        <v>84</v>
      </c>
      <c r="B86" s="162">
        <v>84</v>
      </c>
      <c r="C86" s="14" t="s">
        <v>721</v>
      </c>
      <c r="D86" s="144" t="s">
        <v>323</v>
      </c>
      <c r="E86" s="33">
        <v>1977</v>
      </c>
      <c r="F86" s="57" t="s">
        <v>6</v>
      </c>
      <c r="G86" s="58" t="s">
        <v>127</v>
      </c>
      <c r="H86" s="59" t="s">
        <v>127</v>
      </c>
      <c r="I86" s="70"/>
      <c r="J86" s="165"/>
      <c r="K86" s="62"/>
      <c r="L86" s="65"/>
      <c r="M86" s="64"/>
      <c r="N86" t="str">
        <f t="shared" si="4"/>
        <v>N</v>
      </c>
      <c r="O86" t="str">
        <f t="shared" si="5"/>
        <v>N</v>
      </c>
      <c r="P86" t="e">
        <f>IF(#REF!="A",IF($F86="A",$N$1,$U$1),$U$1)</f>
        <v>#REF!</v>
      </c>
      <c r="Q86" t="e">
        <f>IF(#REF!="A",IF($F86="B",$N$1,$U$1),$U$1)</f>
        <v>#REF!</v>
      </c>
      <c r="R86" t="e">
        <f>IF(#REF!="A",IF($F86="C",$N$1,IF($F86="D",$N$1,IF($F86="E",$N$1,$U$1))),$U$1)</f>
        <v>#REF!</v>
      </c>
      <c r="S86" t="e">
        <f>IF(#REF!="A",IF($F86="F",$N$1,IF($F86="G",$N$1,IF($F86="H",$N$1,$U$1))),$U$1)</f>
        <v>#REF!</v>
      </c>
      <c r="T86" t="str">
        <f t="shared" si="6"/>
        <v>N</v>
      </c>
      <c r="U86" t="str">
        <f t="shared" si="7"/>
        <v>N</v>
      </c>
    </row>
    <row r="87" spans="1:21" ht="12.75">
      <c r="A87" s="32">
        <v>85</v>
      </c>
      <c r="B87" s="162">
        <v>85</v>
      </c>
      <c r="C87" s="14" t="s">
        <v>719</v>
      </c>
      <c r="D87" s="144" t="s">
        <v>720</v>
      </c>
      <c r="E87" s="33">
        <v>1886</v>
      </c>
      <c r="F87" s="57" t="s">
        <v>6</v>
      </c>
      <c r="G87" s="58" t="s">
        <v>127</v>
      </c>
      <c r="H87" s="59" t="s">
        <v>127</v>
      </c>
      <c r="I87" s="70"/>
      <c r="J87" s="165"/>
      <c r="K87" s="62"/>
      <c r="L87" s="65"/>
      <c r="M87" s="64"/>
      <c r="N87" t="str">
        <f t="shared" si="4"/>
        <v>N</v>
      </c>
      <c r="O87" t="str">
        <f t="shared" si="5"/>
        <v>N</v>
      </c>
      <c r="P87" t="e">
        <f>IF(#REF!="A",IF($F87="A",$N$1,$U$1),$U$1)</f>
        <v>#REF!</v>
      </c>
      <c r="Q87" t="e">
        <f>IF(#REF!="A",IF($F87="B",$N$1,$U$1),$U$1)</f>
        <v>#REF!</v>
      </c>
      <c r="R87" t="e">
        <f>IF(#REF!="A",IF($F87="C",$N$1,IF($F87="D",$N$1,IF($F87="E",$N$1,$U$1))),$U$1)</f>
        <v>#REF!</v>
      </c>
      <c r="S87" t="e">
        <f>IF(#REF!="A",IF($F87="F",$N$1,IF($F87="G",$N$1,IF($F87="H",$N$1,$U$1))),$U$1)</f>
        <v>#REF!</v>
      </c>
      <c r="T87" t="str">
        <f t="shared" si="6"/>
        <v>N</v>
      </c>
      <c r="U87" t="str">
        <f t="shared" si="7"/>
        <v>N</v>
      </c>
    </row>
    <row r="88" spans="1:21" ht="12.75">
      <c r="A88" s="32">
        <v>86</v>
      </c>
      <c r="B88" s="162">
        <v>86</v>
      </c>
      <c r="C88" s="14" t="s">
        <v>718</v>
      </c>
      <c r="D88" s="144" t="s">
        <v>323</v>
      </c>
      <c r="E88" s="33">
        <v>1979</v>
      </c>
      <c r="F88" s="57" t="s">
        <v>6</v>
      </c>
      <c r="G88" s="58" t="s">
        <v>127</v>
      </c>
      <c r="H88" s="59" t="s">
        <v>127</v>
      </c>
      <c r="I88" s="70"/>
      <c r="J88" s="165"/>
      <c r="K88" s="62"/>
      <c r="L88" s="65"/>
      <c r="M88" s="64"/>
      <c r="N88" t="str">
        <f t="shared" si="4"/>
        <v>N</v>
      </c>
      <c r="O88" t="str">
        <f t="shared" si="5"/>
        <v>N</v>
      </c>
      <c r="P88" t="e">
        <f>IF(#REF!="A",IF($F88="A",$N$1,$U$1),$U$1)</f>
        <v>#REF!</v>
      </c>
      <c r="Q88" t="e">
        <f>IF(#REF!="A",IF($F88="B",$N$1,$U$1),$U$1)</f>
        <v>#REF!</v>
      </c>
      <c r="R88" t="e">
        <f>IF(#REF!="A",IF($F88="C",$N$1,IF($F88="D",$N$1,IF($F88="E",$N$1,$U$1))),$U$1)</f>
        <v>#REF!</v>
      </c>
      <c r="S88" t="e">
        <f>IF(#REF!="A",IF($F88="F",$N$1,IF($F88="G",$N$1,IF($F88="H",$N$1,$U$1))),$U$1)</f>
        <v>#REF!</v>
      </c>
      <c r="T88" t="str">
        <f t="shared" si="6"/>
        <v>N</v>
      </c>
      <c r="U88" t="str">
        <f t="shared" si="7"/>
        <v>N</v>
      </c>
    </row>
    <row r="89" spans="1:21" ht="12.75">
      <c r="A89" s="32">
        <v>87</v>
      </c>
      <c r="B89" s="162">
        <v>87</v>
      </c>
      <c r="C89" s="14" t="s">
        <v>707</v>
      </c>
      <c r="D89" s="144" t="s">
        <v>530</v>
      </c>
      <c r="E89" s="33">
        <v>1975</v>
      </c>
      <c r="F89" s="57" t="s">
        <v>6</v>
      </c>
      <c r="G89" s="58" t="s">
        <v>127</v>
      </c>
      <c r="H89" s="59" t="s">
        <v>127</v>
      </c>
      <c r="I89" s="70"/>
      <c r="J89" s="165"/>
      <c r="K89" s="62"/>
      <c r="L89" s="65"/>
      <c r="M89" s="64"/>
      <c r="N89" t="str">
        <f t="shared" si="4"/>
        <v>N</v>
      </c>
      <c r="O89" t="str">
        <f t="shared" si="5"/>
        <v>N</v>
      </c>
      <c r="P89" t="e">
        <f>IF(#REF!="A",IF($F89="A",$N$1,$U$1),$U$1)</f>
        <v>#REF!</v>
      </c>
      <c r="Q89" t="e">
        <f>IF(#REF!="A",IF($F89="B",$N$1,$U$1),$U$1)</f>
        <v>#REF!</v>
      </c>
      <c r="R89" t="e">
        <f>IF(#REF!="A",IF($F89="C",$N$1,IF($F89="D",$N$1,IF($F89="E",$N$1,$U$1))),$U$1)</f>
        <v>#REF!</v>
      </c>
      <c r="S89" t="e">
        <f>IF(#REF!="A",IF($F89="F",$N$1,IF($F89="G",$N$1,IF($F89="H",$N$1,$U$1))),$U$1)</f>
        <v>#REF!</v>
      </c>
      <c r="T89" t="str">
        <f t="shared" si="6"/>
        <v>N</v>
      </c>
      <c r="U89" t="str">
        <f t="shared" si="7"/>
        <v>N</v>
      </c>
    </row>
    <row r="90" spans="1:21" ht="12.75">
      <c r="A90" s="32">
        <v>88</v>
      </c>
      <c r="B90" s="162">
        <v>88</v>
      </c>
      <c r="C90" s="14" t="s">
        <v>706</v>
      </c>
      <c r="D90" s="144" t="s">
        <v>314</v>
      </c>
      <c r="E90" s="33">
        <v>1980</v>
      </c>
      <c r="F90" s="57" t="s">
        <v>6</v>
      </c>
      <c r="G90" s="58" t="s">
        <v>6</v>
      </c>
      <c r="H90" s="59" t="s">
        <v>127</v>
      </c>
      <c r="I90" s="70"/>
      <c r="J90" s="165"/>
      <c r="K90" s="62"/>
      <c r="L90" s="65"/>
      <c r="M90" s="64"/>
      <c r="N90" t="str">
        <f t="shared" si="4"/>
        <v>A</v>
      </c>
      <c r="O90" t="str">
        <f t="shared" si="5"/>
        <v>N</v>
      </c>
      <c r="P90" t="e">
        <f>IF(#REF!="A",IF($F90="A",$N$1,$U$1),$U$1)</f>
        <v>#REF!</v>
      </c>
      <c r="Q90" t="e">
        <f>IF(#REF!="A",IF($F90="B",$N$1,$U$1),$U$1)</f>
        <v>#REF!</v>
      </c>
      <c r="R90" t="e">
        <f>IF(#REF!="A",IF($F90="C",$N$1,IF($F90="D",$N$1,IF($F90="E",$N$1,$U$1))),$U$1)</f>
        <v>#REF!</v>
      </c>
      <c r="S90" t="e">
        <f>IF(#REF!="A",IF($F90="F",$N$1,IF($F90="G",$N$1,IF($F90="H",$N$1,$U$1))),$U$1)</f>
        <v>#REF!</v>
      </c>
      <c r="T90" t="str">
        <f t="shared" si="6"/>
        <v>N</v>
      </c>
      <c r="U90" t="str">
        <f t="shared" si="7"/>
        <v>N</v>
      </c>
    </row>
    <row r="91" spans="1:21" ht="12.75">
      <c r="A91" s="32">
        <v>89</v>
      </c>
      <c r="B91" s="162">
        <v>89</v>
      </c>
      <c r="C91" s="14" t="s">
        <v>402</v>
      </c>
      <c r="D91" s="144" t="s">
        <v>403</v>
      </c>
      <c r="E91" s="33">
        <v>1989</v>
      </c>
      <c r="F91" s="57" t="s">
        <v>6</v>
      </c>
      <c r="G91" s="58" t="s">
        <v>127</v>
      </c>
      <c r="H91" s="59" t="s">
        <v>127</v>
      </c>
      <c r="I91" s="60"/>
      <c r="J91" s="136">
        <v>0.028564814814814817</v>
      </c>
      <c r="K91" s="62" t="s">
        <v>296</v>
      </c>
      <c r="L91" s="156" t="s">
        <v>137</v>
      </c>
      <c r="M91" s="64" t="s">
        <v>141</v>
      </c>
      <c r="N91" t="str">
        <f t="shared" si="4"/>
        <v>N</v>
      </c>
      <c r="O91" t="str">
        <f t="shared" si="5"/>
        <v>N</v>
      </c>
      <c r="P91" t="e">
        <f>IF(#REF!="A",IF($F91="A",$N$1,$U$1),$U$1)</f>
        <v>#REF!</v>
      </c>
      <c r="Q91" t="e">
        <f>IF(#REF!="A",IF($F91="B",$N$1,$U$1),$U$1)</f>
        <v>#REF!</v>
      </c>
      <c r="R91" t="e">
        <f>IF(#REF!="A",IF($F91="C",$N$1,IF($F91="D",$N$1,IF($F91="E",$N$1,$U$1))),$U$1)</f>
        <v>#REF!</v>
      </c>
      <c r="S91" t="e">
        <f>IF(#REF!="A",IF($F91="F",$N$1,IF($F91="G",$N$1,IF($F91="H",$N$1,$U$1))),$U$1)</f>
        <v>#REF!</v>
      </c>
      <c r="T91" t="str">
        <f t="shared" si="6"/>
        <v>N</v>
      </c>
      <c r="U91" t="str">
        <f t="shared" si="7"/>
        <v>N</v>
      </c>
    </row>
    <row r="92" spans="1:21" ht="12.75">
      <c r="A92" s="32">
        <v>90</v>
      </c>
      <c r="B92" s="162">
        <v>90</v>
      </c>
      <c r="C92" s="14" t="s">
        <v>710</v>
      </c>
      <c r="D92" s="144" t="s">
        <v>794</v>
      </c>
      <c r="E92" s="33">
        <v>1992</v>
      </c>
      <c r="F92" s="57" t="s">
        <v>6</v>
      </c>
      <c r="G92" s="58" t="s">
        <v>127</v>
      </c>
      <c r="H92" s="59" t="s">
        <v>127</v>
      </c>
      <c r="I92" s="70"/>
      <c r="J92" s="165"/>
      <c r="K92" s="62"/>
      <c r="L92" s="65"/>
      <c r="M92" s="64"/>
      <c r="N92" t="str">
        <f t="shared" si="4"/>
        <v>N</v>
      </c>
      <c r="O92" t="str">
        <f t="shared" si="5"/>
        <v>N</v>
      </c>
      <c r="P92" t="e">
        <f>IF(#REF!="A",IF($F92="A",$N$1,$U$1),$U$1)</f>
        <v>#REF!</v>
      </c>
      <c r="Q92" t="e">
        <f>IF(#REF!="A",IF($F92="B",$N$1,$U$1),$U$1)</f>
        <v>#REF!</v>
      </c>
      <c r="R92" t="e">
        <f>IF(#REF!="A",IF($F92="C",$N$1,IF($F92="D",$N$1,IF($F92="E",$N$1,$U$1))),$U$1)</f>
        <v>#REF!</v>
      </c>
      <c r="S92" t="e">
        <f>IF(#REF!="A",IF($F92="F",$N$1,IF($F92="G",$N$1,IF($F92="H",$N$1,$U$1))),$U$1)</f>
        <v>#REF!</v>
      </c>
      <c r="T92" t="str">
        <f t="shared" si="6"/>
        <v>N</v>
      </c>
      <c r="U92" t="str">
        <f t="shared" si="7"/>
        <v>N</v>
      </c>
    </row>
    <row r="93" spans="1:21" ht="12.75">
      <c r="A93" s="32">
        <v>91</v>
      </c>
      <c r="B93" s="162">
        <v>91</v>
      </c>
      <c r="C93" s="14" t="s">
        <v>704</v>
      </c>
      <c r="D93" s="144" t="s">
        <v>705</v>
      </c>
      <c r="E93" s="33">
        <v>1971</v>
      </c>
      <c r="F93" s="57" t="s">
        <v>6</v>
      </c>
      <c r="G93" s="58" t="s">
        <v>127</v>
      </c>
      <c r="H93" s="59" t="s">
        <v>127</v>
      </c>
      <c r="I93" s="70"/>
      <c r="J93" s="165"/>
      <c r="K93" s="62"/>
      <c r="L93" s="65"/>
      <c r="M93" s="64"/>
      <c r="N93" t="str">
        <f t="shared" si="4"/>
        <v>N</v>
      </c>
      <c r="O93" t="str">
        <f t="shared" si="5"/>
        <v>N</v>
      </c>
      <c r="P93" t="e">
        <f>IF(#REF!="A",IF($F93="A",$N$1,$U$1),$U$1)</f>
        <v>#REF!</v>
      </c>
      <c r="Q93" t="e">
        <f>IF(#REF!="A",IF($F93="B",$N$1,$U$1),$U$1)</f>
        <v>#REF!</v>
      </c>
      <c r="R93" t="e">
        <f>IF(#REF!="A",IF($F93="C",$N$1,IF($F93="D",$N$1,IF($F93="E",$N$1,$U$1))),$U$1)</f>
        <v>#REF!</v>
      </c>
      <c r="S93" t="e">
        <f>IF(#REF!="A",IF($F93="F",$N$1,IF($F93="G",$N$1,IF($F93="H",$N$1,$U$1))),$U$1)</f>
        <v>#REF!</v>
      </c>
      <c r="T93" t="str">
        <f t="shared" si="6"/>
        <v>N</v>
      </c>
      <c r="U93" t="str">
        <f t="shared" si="7"/>
        <v>N</v>
      </c>
    </row>
    <row r="94" spans="1:21" ht="12.75">
      <c r="A94" s="32">
        <v>92</v>
      </c>
      <c r="B94" s="162">
        <v>92</v>
      </c>
      <c r="C94" s="14" t="s">
        <v>717</v>
      </c>
      <c r="D94" s="144" t="s">
        <v>714</v>
      </c>
      <c r="E94" s="33">
        <v>1976</v>
      </c>
      <c r="F94" s="57" t="s">
        <v>6</v>
      </c>
      <c r="G94" s="58" t="s">
        <v>127</v>
      </c>
      <c r="H94" s="59" t="s">
        <v>127</v>
      </c>
      <c r="I94" s="70"/>
      <c r="J94" s="165"/>
      <c r="K94" s="62"/>
      <c r="L94" s="65"/>
      <c r="M94" s="64"/>
      <c r="N94" t="str">
        <f t="shared" si="4"/>
        <v>N</v>
      </c>
      <c r="O94" t="str">
        <f t="shared" si="5"/>
        <v>N</v>
      </c>
      <c r="P94" t="e">
        <f>IF(#REF!="A",IF($F94="A",$N$1,$U$1),$U$1)</f>
        <v>#REF!</v>
      </c>
      <c r="Q94" t="e">
        <f>IF(#REF!="A",IF($F94="B",$N$1,$U$1),$U$1)</f>
        <v>#REF!</v>
      </c>
      <c r="R94" t="e">
        <f>IF(#REF!="A",IF($F94="C",$N$1,IF($F94="D",$N$1,IF($F94="E",$N$1,$U$1))),$U$1)</f>
        <v>#REF!</v>
      </c>
      <c r="S94" t="e">
        <f>IF(#REF!="A",IF($F94="F",$N$1,IF($F94="G",$N$1,IF($F94="H",$N$1,$U$1))),$U$1)</f>
        <v>#REF!</v>
      </c>
      <c r="T94" t="str">
        <f t="shared" si="6"/>
        <v>N</v>
      </c>
      <c r="U94" t="str">
        <f t="shared" si="7"/>
        <v>N</v>
      </c>
    </row>
    <row r="95" spans="1:21" ht="12.75">
      <c r="A95" s="32">
        <v>93</v>
      </c>
      <c r="B95" s="162">
        <v>93</v>
      </c>
      <c r="C95" s="14" t="s">
        <v>796</v>
      </c>
      <c r="D95" s="144" t="s">
        <v>714</v>
      </c>
      <c r="E95" s="33">
        <v>1978</v>
      </c>
      <c r="F95" s="57" t="s">
        <v>6</v>
      </c>
      <c r="G95" s="58" t="s">
        <v>127</v>
      </c>
      <c r="H95" s="59" t="s">
        <v>127</v>
      </c>
      <c r="I95" s="70"/>
      <c r="J95" s="165"/>
      <c r="K95" s="62"/>
      <c r="L95" s="65"/>
      <c r="M95" s="64"/>
      <c r="N95" t="str">
        <f t="shared" si="4"/>
        <v>N</v>
      </c>
      <c r="O95" t="str">
        <f t="shared" si="5"/>
        <v>N</v>
      </c>
      <c r="P95" t="e">
        <f>IF(#REF!="A",IF($F95="A",$N$1,$U$1),$U$1)</f>
        <v>#REF!</v>
      </c>
      <c r="Q95" t="e">
        <f>IF(#REF!="A",IF($F95="B",$N$1,$U$1),$U$1)</f>
        <v>#REF!</v>
      </c>
      <c r="R95" t="e">
        <f>IF(#REF!="A",IF($F95="C",$N$1,IF($F95="D",$N$1,IF($F95="E",$N$1,$U$1))),$U$1)</f>
        <v>#REF!</v>
      </c>
      <c r="S95" t="e">
        <f>IF(#REF!="A",IF($F95="F",$N$1,IF($F95="G",$N$1,IF($F95="H",$N$1,$U$1))),$U$1)</f>
        <v>#REF!</v>
      </c>
      <c r="T95" t="str">
        <f t="shared" si="6"/>
        <v>N</v>
      </c>
      <c r="U95" t="str">
        <f t="shared" si="7"/>
        <v>N</v>
      </c>
    </row>
    <row r="96" spans="1:21" ht="12.75">
      <c r="A96" s="32">
        <v>94</v>
      </c>
      <c r="B96" s="162">
        <v>94</v>
      </c>
      <c r="C96" s="14" t="s">
        <v>713</v>
      </c>
      <c r="D96" s="144" t="s">
        <v>714</v>
      </c>
      <c r="E96" s="33">
        <v>1987</v>
      </c>
      <c r="F96" s="57" t="s">
        <v>6</v>
      </c>
      <c r="G96" s="58" t="s">
        <v>127</v>
      </c>
      <c r="H96" s="59" t="s">
        <v>127</v>
      </c>
      <c r="I96" s="70"/>
      <c r="J96" s="165"/>
      <c r="K96" s="62"/>
      <c r="L96" s="65"/>
      <c r="M96" s="64"/>
      <c r="N96" t="str">
        <f t="shared" si="4"/>
        <v>N</v>
      </c>
      <c r="O96" t="str">
        <f t="shared" si="5"/>
        <v>N</v>
      </c>
      <c r="P96" t="e">
        <f>IF(#REF!="A",IF($F96="A",$N$1,$U$1),$U$1)</f>
        <v>#REF!</v>
      </c>
      <c r="Q96" t="e">
        <f>IF(#REF!="A",IF($F96="B",$N$1,$U$1),$U$1)</f>
        <v>#REF!</v>
      </c>
      <c r="R96" t="e">
        <f>IF(#REF!="A",IF($F96="C",$N$1,IF($F96="D",$N$1,IF($F96="E",$N$1,$U$1))),$U$1)</f>
        <v>#REF!</v>
      </c>
      <c r="S96" t="e">
        <f>IF(#REF!="A",IF($F96="F",$N$1,IF($F96="G",$N$1,IF($F96="H",$N$1,$U$1))),$U$1)</f>
        <v>#REF!</v>
      </c>
      <c r="T96" t="str">
        <f t="shared" si="6"/>
        <v>N</v>
      </c>
      <c r="U96" t="str">
        <f t="shared" si="7"/>
        <v>N</v>
      </c>
    </row>
    <row r="97" spans="1:21" ht="12.75">
      <c r="A97" s="32">
        <v>95</v>
      </c>
      <c r="B97" s="162">
        <v>95</v>
      </c>
      <c r="C97" s="14" t="s">
        <v>795</v>
      </c>
      <c r="D97" s="144" t="s">
        <v>716</v>
      </c>
      <c r="E97" s="33">
        <v>1982</v>
      </c>
      <c r="F97" s="57" t="s">
        <v>6</v>
      </c>
      <c r="G97" s="58" t="s">
        <v>127</v>
      </c>
      <c r="H97" s="59" t="s">
        <v>127</v>
      </c>
      <c r="I97" s="70"/>
      <c r="J97" s="165"/>
      <c r="K97" s="62"/>
      <c r="L97" s="65"/>
      <c r="M97" s="64"/>
      <c r="N97" t="str">
        <f t="shared" si="4"/>
        <v>N</v>
      </c>
      <c r="O97" t="str">
        <f t="shared" si="5"/>
        <v>N</v>
      </c>
      <c r="P97" t="e">
        <f>IF(#REF!="A",IF($F97="A",$N$1,$U$1),$U$1)</f>
        <v>#REF!</v>
      </c>
      <c r="Q97" t="e">
        <f>IF(#REF!="A",IF($F97="B",$N$1,$U$1),$U$1)</f>
        <v>#REF!</v>
      </c>
      <c r="R97" t="e">
        <f>IF(#REF!="A",IF($F97="C",$N$1,IF($F97="D",$N$1,IF($F97="E",$N$1,$U$1))),$U$1)</f>
        <v>#REF!</v>
      </c>
      <c r="S97" t="e">
        <f>IF(#REF!="A",IF($F97="F",$N$1,IF($F97="G",$N$1,IF($F97="H",$N$1,$U$1))),$U$1)</f>
        <v>#REF!</v>
      </c>
      <c r="T97" t="str">
        <f t="shared" si="6"/>
        <v>N</v>
      </c>
      <c r="U97" t="str">
        <f t="shared" si="7"/>
        <v>N</v>
      </c>
    </row>
    <row r="98" spans="1:21" ht="12.75">
      <c r="A98" s="32">
        <v>96</v>
      </c>
      <c r="B98" s="162">
        <v>96</v>
      </c>
      <c r="C98" s="14" t="s">
        <v>800</v>
      </c>
      <c r="D98" s="144" t="s">
        <v>496</v>
      </c>
      <c r="E98" s="33">
        <v>1978</v>
      </c>
      <c r="F98" s="57" t="s">
        <v>6</v>
      </c>
      <c r="G98" s="58" t="s">
        <v>127</v>
      </c>
      <c r="H98" s="59" t="s">
        <v>127</v>
      </c>
      <c r="I98" s="70"/>
      <c r="J98" s="165"/>
      <c r="K98" s="62"/>
      <c r="L98" s="65"/>
      <c r="M98" s="64"/>
      <c r="N98" t="str">
        <f t="shared" si="4"/>
        <v>N</v>
      </c>
      <c r="O98" t="str">
        <f t="shared" si="5"/>
        <v>N</v>
      </c>
      <c r="P98" t="e">
        <f>IF(#REF!="A",IF($F98="A",$N$1,$U$1),$U$1)</f>
        <v>#REF!</v>
      </c>
      <c r="Q98" t="e">
        <f>IF(#REF!="A",IF($F98="B",$N$1,$U$1),$U$1)</f>
        <v>#REF!</v>
      </c>
      <c r="R98" t="e">
        <f>IF(#REF!="A",IF($F98="C",$N$1,IF($F98="D",$N$1,IF($F98="E",$N$1,$U$1))),$U$1)</f>
        <v>#REF!</v>
      </c>
      <c r="S98" t="e">
        <f>IF(#REF!="A",IF($F98="F",$N$1,IF($F98="G",$N$1,IF($F98="H",$N$1,$U$1))),$U$1)</f>
        <v>#REF!</v>
      </c>
      <c r="T98" t="str">
        <f t="shared" si="6"/>
        <v>N</v>
      </c>
      <c r="U98" t="str">
        <f t="shared" si="7"/>
        <v>N</v>
      </c>
    </row>
    <row r="99" spans="1:21" ht="12.75">
      <c r="A99" s="32">
        <v>97</v>
      </c>
      <c r="B99" s="162">
        <v>97</v>
      </c>
      <c r="C99" s="14" t="s">
        <v>715</v>
      </c>
      <c r="D99" s="144" t="s">
        <v>794</v>
      </c>
      <c r="E99" s="33">
        <v>1989</v>
      </c>
      <c r="F99" s="57" t="s">
        <v>6</v>
      </c>
      <c r="G99" s="58" t="s">
        <v>127</v>
      </c>
      <c r="H99" s="59" t="s">
        <v>127</v>
      </c>
      <c r="I99" s="70"/>
      <c r="J99" s="165"/>
      <c r="K99" s="62"/>
      <c r="L99" s="65"/>
      <c r="M99" s="64"/>
      <c r="N99" t="str">
        <f t="shared" si="4"/>
        <v>N</v>
      </c>
      <c r="O99" t="str">
        <f t="shared" si="5"/>
        <v>N</v>
      </c>
      <c r="P99" t="e">
        <f>IF(#REF!="A",IF($F99="A",$N$1,$U$1),$U$1)</f>
        <v>#REF!</v>
      </c>
      <c r="Q99" t="e">
        <f>IF(#REF!="A",IF($F99="B",$N$1,$U$1),$U$1)</f>
        <v>#REF!</v>
      </c>
      <c r="R99" t="e">
        <f>IF(#REF!="A",IF($F99="C",$N$1,IF($F99="D",$N$1,IF($F99="E",$N$1,$U$1))),$U$1)</f>
        <v>#REF!</v>
      </c>
      <c r="S99" t="e">
        <f>IF(#REF!="A",IF($F99="F",$N$1,IF($F99="G",$N$1,IF($F99="H",$N$1,$U$1))),$U$1)</f>
        <v>#REF!</v>
      </c>
      <c r="T99" t="str">
        <f t="shared" si="6"/>
        <v>N</v>
      </c>
      <c r="U99" t="str">
        <f t="shared" si="7"/>
        <v>N</v>
      </c>
    </row>
    <row r="100" spans="1:21" ht="12.75">
      <c r="A100" s="32">
        <v>98</v>
      </c>
      <c r="B100" s="162">
        <v>98</v>
      </c>
      <c r="C100" s="14" t="s">
        <v>733</v>
      </c>
      <c r="D100" s="144" t="s">
        <v>732</v>
      </c>
      <c r="E100" s="33">
        <v>1972</v>
      </c>
      <c r="F100" s="57" t="s">
        <v>6</v>
      </c>
      <c r="G100" s="58" t="s">
        <v>127</v>
      </c>
      <c r="H100" s="59" t="s">
        <v>127</v>
      </c>
      <c r="I100" s="70"/>
      <c r="J100" s="165"/>
      <c r="K100" s="62"/>
      <c r="L100" s="65"/>
      <c r="M100" s="64"/>
      <c r="N100" t="str">
        <f t="shared" si="4"/>
        <v>N</v>
      </c>
      <c r="O100" t="str">
        <f t="shared" si="5"/>
        <v>N</v>
      </c>
      <c r="P100" t="e">
        <f>IF(#REF!="A",IF($F100="A",$N$1,$U$1),$U$1)</f>
        <v>#REF!</v>
      </c>
      <c r="Q100" t="e">
        <f>IF(#REF!="A",IF($F100="B",$N$1,$U$1),$U$1)</f>
        <v>#REF!</v>
      </c>
      <c r="R100" t="e">
        <f>IF(#REF!="A",IF($F100="C",$N$1,IF($F100="D",$N$1,IF($F100="E",$N$1,$U$1))),$U$1)</f>
        <v>#REF!</v>
      </c>
      <c r="S100" t="e">
        <f>IF(#REF!="A",IF($F100="F",$N$1,IF($F100="G",$N$1,IF($F100="H",$N$1,$U$1))),$U$1)</f>
        <v>#REF!</v>
      </c>
      <c r="T100" t="str">
        <f t="shared" si="6"/>
        <v>N</v>
      </c>
      <c r="U100" t="str">
        <f t="shared" si="7"/>
        <v>N</v>
      </c>
    </row>
    <row r="101" spans="1:21" ht="12.75">
      <c r="A101" s="32">
        <v>99</v>
      </c>
      <c r="B101" s="162">
        <v>99</v>
      </c>
      <c r="C101" s="14" t="s">
        <v>731</v>
      </c>
      <c r="D101" s="144" t="s">
        <v>577</v>
      </c>
      <c r="E101" s="33">
        <v>1975</v>
      </c>
      <c r="F101" s="57" t="s">
        <v>6</v>
      </c>
      <c r="G101" s="58" t="s">
        <v>127</v>
      </c>
      <c r="H101" s="59" t="s">
        <v>127</v>
      </c>
      <c r="I101" s="70"/>
      <c r="J101" s="165"/>
      <c r="K101" s="62"/>
      <c r="L101" s="65"/>
      <c r="M101" s="64"/>
      <c r="N101" t="str">
        <f t="shared" si="4"/>
        <v>N</v>
      </c>
      <c r="O101" t="str">
        <f t="shared" si="5"/>
        <v>N</v>
      </c>
      <c r="P101" t="e">
        <f>IF(#REF!="A",IF($F101="A",$N$1,$U$1),$U$1)</f>
        <v>#REF!</v>
      </c>
      <c r="Q101" t="e">
        <f>IF(#REF!="A",IF($F101="B",$N$1,$U$1),$U$1)</f>
        <v>#REF!</v>
      </c>
      <c r="R101" t="e">
        <f>IF(#REF!="A",IF($F101="C",$N$1,IF($F101="D",$N$1,IF($F101="E",$N$1,$U$1))),$U$1)</f>
        <v>#REF!</v>
      </c>
      <c r="S101" t="e">
        <f>IF(#REF!="A",IF($F101="F",$N$1,IF($F101="G",$N$1,IF($F101="H",$N$1,$U$1))),$U$1)</f>
        <v>#REF!</v>
      </c>
      <c r="T101" t="str">
        <f t="shared" si="6"/>
        <v>N</v>
      </c>
      <c r="U101" t="str">
        <f t="shared" si="7"/>
        <v>N</v>
      </c>
    </row>
    <row r="102" spans="1:21" ht="12.75">
      <c r="A102" s="32">
        <v>100</v>
      </c>
      <c r="B102" s="162">
        <v>100</v>
      </c>
      <c r="C102" s="14" t="s">
        <v>730</v>
      </c>
      <c r="D102" s="144" t="s">
        <v>358</v>
      </c>
      <c r="E102" s="33">
        <v>1973</v>
      </c>
      <c r="F102" s="57" t="s">
        <v>6</v>
      </c>
      <c r="G102" s="58" t="s">
        <v>6</v>
      </c>
      <c r="H102" s="59" t="s">
        <v>127</v>
      </c>
      <c r="I102" s="70"/>
      <c r="J102" s="165"/>
      <c r="K102" s="62"/>
      <c r="L102" s="65"/>
      <c r="M102" s="64"/>
      <c r="N102" t="str">
        <f t="shared" si="4"/>
        <v>A</v>
      </c>
      <c r="O102" t="str">
        <f t="shared" si="5"/>
        <v>N</v>
      </c>
      <c r="P102" t="e">
        <f>IF(#REF!="A",IF($F102="A",$N$1,$U$1),$U$1)</f>
        <v>#REF!</v>
      </c>
      <c r="Q102" t="e">
        <f>IF(#REF!="A",IF($F102="B",$N$1,$U$1),$U$1)</f>
        <v>#REF!</v>
      </c>
      <c r="R102" t="e">
        <f>IF(#REF!="A",IF($F102="C",$N$1,IF($F102="D",$N$1,IF($F102="E",$N$1,$U$1))),$U$1)</f>
        <v>#REF!</v>
      </c>
      <c r="S102" t="e">
        <f>IF(#REF!="A",IF($F102="F",$N$1,IF($F102="G",$N$1,IF($F102="H",$N$1,$U$1))),$U$1)</f>
        <v>#REF!</v>
      </c>
      <c r="T102" t="str">
        <f t="shared" si="6"/>
        <v>N</v>
      </c>
      <c r="U102" t="str">
        <f t="shared" si="7"/>
        <v>N</v>
      </c>
    </row>
    <row r="103" spans="1:21" ht="12.75">
      <c r="A103" s="32">
        <v>101</v>
      </c>
      <c r="B103" s="162">
        <v>101</v>
      </c>
      <c r="C103" s="14" t="s">
        <v>406</v>
      </c>
      <c r="D103" s="144" t="s">
        <v>407</v>
      </c>
      <c r="E103" s="33">
        <v>1962</v>
      </c>
      <c r="F103" s="57" t="s">
        <v>7</v>
      </c>
      <c r="G103" s="58" t="s">
        <v>127</v>
      </c>
      <c r="H103" s="59" t="s">
        <v>127</v>
      </c>
      <c r="I103" s="60"/>
      <c r="J103" s="136">
        <v>0.03172453703703703</v>
      </c>
      <c r="K103" s="62" t="s">
        <v>301</v>
      </c>
      <c r="L103" s="155" t="s">
        <v>137</v>
      </c>
      <c r="M103" s="64" t="s">
        <v>141</v>
      </c>
      <c r="N103" t="str">
        <f t="shared" si="4"/>
        <v>N</v>
      </c>
      <c r="O103" t="str">
        <f t="shared" si="5"/>
        <v>N</v>
      </c>
      <c r="P103" t="e">
        <f>IF(#REF!="A",IF($F103="A",$N$1,$U$1),$U$1)</f>
        <v>#REF!</v>
      </c>
      <c r="Q103" t="e">
        <f>IF(#REF!="A",IF($F103="B",$N$1,$U$1),$U$1)</f>
        <v>#REF!</v>
      </c>
      <c r="R103" t="e">
        <f>IF(#REF!="A",IF($F103="C",$N$1,IF($F103="D",$N$1,IF($F103="E",$N$1,$U$1))),$U$1)</f>
        <v>#REF!</v>
      </c>
      <c r="S103" t="e">
        <f>IF(#REF!="A",IF($F103="F",$N$1,IF($F103="G",$N$1,IF($F103="H",$N$1,$U$1))),$U$1)</f>
        <v>#REF!</v>
      </c>
      <c r="T103" t="str">
        <f t="shared" si="6"/>
        <v>N</v>
      </c>
      <c r="U103" t="str">
        <f t="shared" si="7"/>
        <v>N</v>
      </c>
    </row>
    <row r="104" spans="1:21" ht="12.75">
      <c r="A104" s="32">
        <v>102</v>
      </c>
      <c r="B104" s="162">
        <v>102</v>
      </c>
      <c r="C104" s="14" t="s">
        <v>408</v>
      </c>
      <c r="D104" s="144" t="s">
        <v>409</v>
      </c>
      <c r="E104" s="33">
        <v>1960</v>
      </c>
      <c r="F104" s="57" t="s">
        <v>7</v>
      </c>
      <c r="G104" s="58" t="s">
        <v>127</v>
      </c>
      <c r="H104" s="59" t="s">
        <v>127</v>
      </c>
      <c r="I104" s="153"/>
      <c r="J104" s="136" t="s">
        <v>137</v>
      </c>
      <c r="K104" s="62" t="s">
        <v>302</v>
      </c>
      <c r="L104" s="155" t="s">
        <v>137</v>
      </c>
      <c r="M104" s="64" t="s">
        <v>141</v>
      </c>
      <c r="N104" t="str">
        <f t="shared" si="4"/>
        <v>N</v>
      </c>
      <c r="O104" t="str">
        <f t="shared" si="5"/>
        <v>N</v>
      </c>
      <c r="P104" t="e">
        <f>IF(#REF!="A",IF($F104="A",$N$1,$U$1),$U$1)</f>
        <v>#REF!</v>
      </c>
      <c r="Q104" t="e">
        <f>IF(#REF!="A",IF($F104="B",$N$1,$U$1),$U$1)</f>
        <v>#REF!</v>
      </c>
      <c r="R104" t="e">
        <f>IF(#REF!="A",IF($F104="C",$N$1,IF($F104="D",$N$1,IF($F104="E",$N$1,$U$1))),$U$1)</f>
        <v>#REF!</v>
      </c>
      <c r="S104" t="e">
        <f>IF(#REF!="A",IF($F104="F",$N$1,IF($F104="G",$N$1,IF($F104="H",$N$1,$U$1))),$U$1)</f>
        <v>#REF!</v>
      </c>
      <c r="T104" t="str">
        <f t="shared" si="6"/>
        <v>N</v>
      </c>
      <c r="U104" t="str">
        <f t="shared" si="7"/>
        <v>N</v>
      </c>
    </row>
    <row r="105" spans="1:21" ht="12.75">
      <c r="A105" s="32">
        <v>103</v>
      </c>
      <c r="B105" s="162">
        <v>103</v>
      </c>
      <c r="C105" s="14" t="s">
        <v>410</v>
      </c>
      <c r="D105" s="144" t="s">
        <v>411</v>
      </c>
      <c r="E105" s="33">
        <v>1964</v>
      </c>
      <c r="F105" s="57" t="s">
        <v>7</v>
      </c>
      <c r="G105" s="58" t="s">
        <v>127</v>
      </c>
      <c r="H105" s="59" t="s">
        <v>127</v>
      </c>
      <c r="I105" s="60"/>
      <c r="J105" s="136">
        <v>0.025590277777777778</v>
      </c>
      <c r="K105" s="62" t="s">
        <v>412</v>
      </c>
      <c r="L105" s="189" t="s">
        <v>137</v>
      </c>
      <c r="M105" s="64" t="s">
        <v>141</v>
      </c>
      <c r="N105" t="str">
        <f t="shared" si="4"/>
        <v>N</v>
      </c>
      <c r="O105" t="str">
        <f t="shared" si="5"/>
        <v>N</v>
      </c>
      <c r="P105" t="e">
        <f>IF(#REF!="A",IF($F105="A",$N$1,$U$1),$U$1)</f>
        <v>#REF!</v>
      </c>
      <c r="Q105" t="e">
        <f>IF(#REF!="A",IF($F105="B",$N$1,$U$1),$U$1)</f>
        <v>#REF!</v>
      </c>
      <c r="R105" t="e">
        <f>IF(#REF!="A",IF($F105="C",$N$1,IF($F105="D",$N$1,IF($F105="E",$N$1,$U$1))),$U$1)</f>
        <v>#REF!</v>
      </c>
      <c r="S105" t="e">
        <f>IF(#REF!="A",IF($F105="F",$N$1,IF($F105="G",$N$1,IF($F105="H",$N$1,$U$1))),$U$1)</f>
        <v>#REF!</v>
      </c>
      <c r="T105" t="str">
        <f t="shared" si="6"/>
        <v>N</v>
      </c>
      <c r="U105" t="str">
        <f t="shared" si="7"/>
        <v>N</v>
      </c>
    </row>
    <row r="106" spans="1:21" ht="12.75">
      <c r="A106" s="32">
        <v>104</v>
      </c>
      <c r="B106" s="162">
        <v>104</v>
      </c>
      <c r="C106" s="14" t="s">
        <v>413</v>
      </c>
      <c r="D106" s="144" t="s">
        <v>414</v>
      </c>
      <c r="E106" s="33">
        <v>1965</v>
      </c>
      <c r="F106" s="57" t="s">
        <v>7</v>
      </c>
      <c r="G106" s="58" t="s">
        <v>127</v>
      </c>
      <c r="H106" s="59" t="s">
        <v>127</v>
      </c>
      <c r="I106" s="60"/>
      <c r="J106" s="137">
        <v>0.02648148148148148</v>
      </c>
      <c r="K106" s="62" t="s">
        <v>148</v>
      </c>
      <c r="L106" s="188" t="s">
        <v>415</v>
      </c>
      <c r="M106" s="64" t="s">
        <v>141</v>
      </c>
      <c r="N106" t="str">
        <f t="shared" si="4"/>
        <v>N</v>
      </c>
      <c r="O106" t="str">
        <f t="shared" si="5"/>
        <v>N</v>
      </c>
      <c r="P106" t="e">
        <f>IF(#REF!="A",IF($F106="A",$N$1,$U$1),$U$1)</f>
        <v>#REF!</v>
      </c>
      <c r="Q106" t="e">
        <f>IF(#REF!="A",IF($F106="B",$N$1,$U$1),$U$1)</f>
        <v>#REF!</v>
      </c>
      <c r="R106" t="e">
        <f>IF(#REF!="A",IF($F106="C",$N$1,IF($F106="D",$N$1,IF($F106="E",$N$1,$U$1))),$U$1)</f>
        <v>#REF!</v>
      </c>
      <c r="S106" t="e">
        <f>IF(#REF!="A",IF($F106="F",$N$1,IF($F106="G",$N$1,IF($F106="H",$N$1,$U$1))),$U$1)</f>
        <v>#REF!</v>
      </c>
      <c r="T106" t="str">
        <f t="shared" si="6"/>
        <v>N</v>
      </c>
      <c r="U106" t="str">
        <f t="shared" si="7"/>
        <v>N</v>
      </c>
    </row>
    <row r="107" spans="1:21" ht="12.75">
      <c r="A107" s="32">
        <v>105</v>
      </c>
      <c r="B107" s="162">
        <v>105</v>
      </c>
      <c r="C107" s="14" t="s">
        <v>416</v>
      </c>
      <c r="D107" s="144" t="s">
        <v>417</v>
      </c>
      <c r="E107" s="33">
        <v>1963</v>
      </c>
      <c r="F107" s="57" t="s">
        <v>7</v>
      </c>
      <c r="G107" s="58" t="s">
        <v>6</v>
      </c>
      <c r="H107" s="59" t="s">
        <v>127</v>
      </c>
      <c r="I107" s="60"/>
      <c r="J107" s="136">
        <v>0.03381944444444445</v>
      </c>
      <c r="K107" s="62" t="s">
        <v>134</v>
      </c>
      <c r="L107" s="155" t="s">
        <v>137</v>
      </c>
      <c r="M107" s="64" t="s">
        <v>141</v>
      </c>
      <c r="N107" t="str">
        <f t="shared" si="4"/>
        <v>A</v>
      </c>
      <c r="O107" t="str">
        <f t="shared" si="5"/>
        <v>N</v>
      </c>
      <c r="P107" t="e">
        <f>IF(#REF!="A",IF($F107="A",$N$1,$U$1),$U$1)</f>
        <v>#REF!</v>
      </c>
      <c r="Q107" t="e">
        <f>IF(#REF!="A",IF($F107="B",$N$1,$U$1),$U$1)</f>
        <v>#REF!</v>
      </c>
      <c r="R107" t="e">
        <f>IF(#REF!="A",IF($F107="C",$N$1,IF($F107="D",$N$1,IF($F107="E",$N$1,$U$1))),$U$1)</f>
        <v>#REF!</v>
      </c>
      <c r="S107" t="e">
        <f>IF(#REF!="A",IF($F107="F",$N$1,IF($F107="G",$N$1,IF($F107="H",$N$1,$U$1))),$U$1)</f>
        <v>#REF!</v>
      </c>
      <c r="T107" t="str">
        <f t="shared" si="6"/>
        <v>N</v>
      </c>
      <c r="U107" t="str">
        <f t="shared" si="7"/>
        <v>N</v>
      </c>
    </row>
    <row r="108" spans="1:21" ht="12.75">
      <c r="A108" s="32">
        <v>106</v>
      </c>
      <c r="B108" s="162">
        <v>107</v>
      </c>
      <c r="C108" s="14" t="s">
        <v>419</v>
      </c>
      <c r="D108" s="144" t="s">
        <v>407</v>
      </c>
      <c r="E108" s="33">
        <v>1962</v>
      </c>
      <c r="F108" s="57" t="s">
        <v>7</v>
      </c>
      <c r="G108" s="58" t="s">
        <v>127</v>
      </c>
      <c r="H108" s="59" t="s">
        <v>127</v>
      </c>
      <c r="I108" s="60"/>
      <c r="J108" s="136">
        <v>0.028113425925925927</v>
      </c>
      <c r="K108" s="62" t="s">
        <v>134</v>
      </c>
      <c r="L108" s="155" t="s">
        <v>137</v>
      </c>
      <c r="M108" s="64" t="s">
        <v>141</v>
      </c>
      <c r="N108" t="str">
        <f t="shared" si="4"/>
        <v>N</v>
      </c>
      <c r="O108" t="str">
        <f t="shared" si="5"/>
        <v>N</v>
      </c>
      <c r="P108" t="e">
        <f>IF(#REF!="A",IF($F108="A",$N$1,$U$1),$U$1)</f>
        <v>#REF!</v>
      </c>
      <c r="Q108" t="e">
        <f>IF(#REF!="A",IF($F108="B",$N$1,$U$1),$U$1)</f>
        <v>#REF!</v>
      </c>
      <c r="R108" t="e">
        <f>IF(#REF!="A",IF($F108="C",$N$1,IF($F108="D",$N$1,IF($F108="E",$N$1,$U$1))),$U$1)</f>
        <v>#REF!</v>
      </c>
      <c r="S108" t="e">
        <f>IF(#REF!="A",IF($F108="F",$N$1,IF($F108="G",$N$1,IF($F108="H",$N$1,$U$1))),$U$1)</f>
        <v>#REF!</v>
      </c>
      <c r="T108" t="str">
        <f t="shared" si="6"/>
        <v>N</v>
      </c>
      <c r="U108" t="str">
        <f t="shared" si="7"/>
        <v>N</v>
      </c>
    </row>
    <row r="109" spans="1:21" ht="12.75">
      <c r="A109" s="32">
        <v>107</v>
      </c>
      <c r="B109" s="162">
        <v>108</v>
      </c>
      <c r="C109" s="14" t="s">
        <v>420</v>
      </c>
      <c r="D109" s="144" t="s">
        <v>421</v>
      </c>
      <c r="E109" s="33">
        <v>1961</v>
      </c>
      <c r="F109" s="57" t="s">
        <v>7</v>
      </c>
      <c r="G109" s="58" t="s">
        <v>6</v>
      </c>
      <c r="H109" s="59" t="s">
        <v>6</v>
      </c>
      <c r="I109" s="60"/>
      <c r="J109" s="136">
        <v>0.027523148148148147</v>
      </c>
      <c r="K109" s="62" t="s">
        <v>148</v>
      </c>
      <c r="L109" s="152" t="s">
        <v>137</v>
      </c>
      <c r="M109" s="64" t="s">
        <v>141</v>
      </c>
      <c r="N109" t="str">
        <f t="shared" si="4"/>
        <v>A</v>
      </c>
      <c r="O109" t="str">
        <f t="shared" si="5"/>
        <v>N</v>
      </c>
      <c r="P109" t="e">
        <f>IF(#REF!="A",IF($F109="A",$N$1,$U$1),$U$1)</f>
        <v>#REF!</v>
      </c>
      <c r="Q109" t="e">
        <f>IF(#REF!="A",IF($F109="B",$N$1,$U$1),$U$1)</f>
        <v>#REF!</v>
      </c>
      <c r="R109" t="e">
        <f>IF(#REF!="A",IF($F109="C",$N$1,IF($F109="D",$N$1,IF($F109="E",$N$1,$U$1))),$U$1)</f>
        <v>#REF!</v>
      </c>
      <c r="S109" t="e">
        <f>IF(#REF!="A",IF($F109="F",$N$1,IF($F109="G",$N$1,IF($F109="H",$N$1,$U$1))),$U$1)</f>
        <v>#REF!</v>
      </c>
      <c r="T109" t="str">
        <f t="shared" si="6"/>
        <v>A</v>
      </c>
      <c r="U109" t="str">
        <f t="shared" si="7"/>
        <v>N</v>
      </c>
    </row>
    <row r="110" spans="1:21" ht="12.75">
      <c r="A110" s="32">
        <v>108</v>
      </c>
      <c r="B110" s="162">
        <v>109</v>
      </c>
      <c r="C110" s="14" t="s">
        <v>318</v>
      </c>
      <c r="D110" s="144" t="s">
        <v>316</v>
      </c>
      <c r="E110" s="33">
        <v>1960</v>
      </c>
      <c r="F110" s="57" t="s">
        <v>7</v>
      </c>
      <c r="G110" s="58" t="s">
        <v>127</v>
      </c>
      <c r="H110" s="59" t="s">
        <v>127</v>
      </c>
      <c r="I110" s="60"/>
      <c r="J110" s="136">
        <v>0.021770833333333336</v>
      </c>
      <c r="K110" s="62" t="s">
        <v>301</v>
      </c>
      <c r="L110" s="156" t="s">
        <v>137</v>
      </c>
      <c r="M110" s="64" t="s">
        <v>141</v>
      </c>
      <c r="N110" t="str">
        <f t="shared" si="4"/>
        <v>N</v>
      </c>
      <c r="O110" t="str">
        <f t="shared" si="5"/>
        <v>N</v>
      </c>
      <c r="P110" t="e">
        <f>IF(#REF!="A",IF($F110="A",$N$1,$U$1),$U$1)</f>
        <v>#REF!</v>
      </c>
      <c r="Q110" t="e">
        <f>IF(#REF!="A",IF($F110="B",$N$1,$U$1),$U$1)</f>
        <v>#REF!</v>
      </c>
      <c r="R110" t="e">
        <f>IF(#REF!="A",IF($F110="C",$N$1,IF($F110="D",$N$1,IF($F110="E",$N$1,$U$1))),$U$1)</f>
        <v>#REF!</v>
      </c>
      <c r="S110" t="e">
        <f>IF(#REF!="A",IF($F110="F",$N$1,IF($F110="G",$N$1,IF($F110="H",$N$1,$U$1))),$U$1)</f>
        <v>#REF!</v>
      </c>
      <c r="T110" t="str">
        <f t="shared" si="6"/>
        <v>N</v>
      </c>
      <c r="U110" t="str">
        <f t="shared" si="7"/>
        <v>N</v>
      </c>
    </row>
    <row r="111" spans="1:21" ht="12.75">
      <c r="A111" s="32">
        <v>109</v>
      </c>
      <c r="B111" s="162">
        <v>110</v>
      </c>
      <c r="C111" s="14" t="s">
        <v>319</v>
      </c>
      <c r="D111" s="144" t="s">
        <v>422</v>
      </c>
      <c r="E111" s="33">
        <v>1962</v>
      </c>
      <c r="F111" s="66" t="s">
        <v>7</v>
      </c>
      <c r="G111" s="67" t="s">
        <v>127</v>
      </c>
      <c r="H111" s="68" t="s">
        <v>127</v>
      </c>
      <c r="I111" s="60"/>
      <c r="J111" s="136">
        <v>0.02172453703703704</v>
      </c>
      <c r="K111" s="62" t="s">
        <v>301</v>
      </c>
      <c r="L111" s="156" t="s">
        <v>137</v>
      </c>
      <c r="M111" s="64" t="s">
        <v>141</v>
      </c>
      <c r="N111" t="str">
        <f t="shared" si="4"/>
        <v>N</v>
      </c>
      <c r="O111" t="str">
        <f t="shared" si="5"/>
        <v>N</v>
      </c>
      <c r="P111" t="e">
        <f>IF(#REF!="A",IF($F111="A",$N$1,$U$1),$U$1)</f>
        <v>#REF!</v>
      </c>
      <c r="Q111" t="e">
        <f>IF(#REF!="A",IF($F111="B",$N$1,$U$1),$U$1)</f>
        <v>#REF!</v>
      </c>
      <c r="R111" t="e">
        <f>IF(#REF!="A",IF($F111="C",$N$1,IF($F111="D",$N$1,IF($F111="E",$N$1,$U$1))),$U$1)</f>
        <v>#REF!</v>
      </c>
      <c r="S111" t="e">
        <f>IF(#REF!="A",IF($F111="F",$N$1,IF($F111="G",$N$1,IF($F111="H",$N$1,$U$1))),$U$1)</f>
        <v>#REF!</v>
      </c>
      <c r="T111" t="str">
        <f t="shared" si="6"/>
        <v>N</v>
      </c>
      <c r="U111" t="str">
        <f t="shared" si="7"/>
        <v>N</v>
      </c>
    </row>
    <row r="112" spans="1:21" ht="12.75">
      <c r="A112" s="32">
        <v>110</v>
      </c>
      <c r="B112" s="162">
        <v>111</v>
      </c>
      <c r="C112" s="14" t="s">
        <v>320</v>
      </c>
      <c r="D112" s="144" t="s">
        <v>423</v>
      </c>
      <c r="E112" s="33">
        <v>1962</v>
      </c>
      <c r="F112" s="66" t="s">
        <v>7</v>
      </c>
      <c r="G112" s="67" t="s">
        <v>127</v>
      </c>
      <c r="H112" s="68" t="s">
        <v>127</v>
      </c>
      <c r="I112" s="60"/>
      <c r="J112" s="136">
        <v>0.030555555555555555</v>
      </c>
      <c r="K112" s="62" t="s">
        <v>301</v>
      </c>
      <c r="L112" s="156" t="s">
        <v>424</v>
      </c>
      <c r="M112" s="64" t="s">
        <v>141</v>
      </c>
      <c r="N112" t="str">
        <f t="shared" si="4"/>
        <v>N</v>
      </c>
      <c r="O112" t="str">
        <f t="shared" si="5"/>
        <v>N</v>
      </c>
      <c r="P112" t="e">
        <f>IF(#REF!="A",IF($F112="A",$N$1,$U$1),$U$1)</f>
        <v>#REF!</v>
      </c>
      <c r="Q112" t="e">
        <f>IF(#REF!="A",IF($F112="B",$N$1,$U$1),$U$1)</f>
        <v>#REF!</v>
      </c>
      <c r="R112" t="e">
        <f>IF(#REF!="A",IF($F112="C",$N$1,IF($F112="D",$N$1,IF($F112="E",$N$1,$U$1))),$U$1)</f>
        <v>#REF!</v>
      </c>
      <c r="S112" t="e">
        <f>IF(#REF!="A",IF($F112="F",$N$1,IF($F112="G",$N$1,IF($F112="H",$N$1,$U$1))),$U$1)</f>
        <v>#REF!</v>
      </c>
      <c r="T112" t="str">
        <f t="shared" si="6"/>
        <v>N</v>
      </c>
      <c r="U112" t="str">
        <f t="shared" si="7"/>
        <v>N</v>
      </c>
    </row>
    <row r="113" spans="1:21" ht="12.75">
      <c r="A113" s="32">
        <v>111</v>
      </c>
      <c r="B113" s="162">
        <v>112</v>
      </c>
      <c r="C113" s="14" t="s">
        <v>425</v>
      </c>
      <c r="D113" s="144" t="s">
        <v>426</v>
      </c>
      <c r="E113" s="33">
        <v>1962</v>
      </c>
      <c r="F113" s="57" t="s">
        <v>7</v>
      </c>
      <c r="G113" s="58" t="s">
        <v>127</v>
      </c>
      <c r="H113" s="59" t="s">
        <v>127</v>
      </c>
      <c r="I113" s="60"/>
      <c r="J113" s="169">
        <v>0.02579861111111111</v>
      </c>
      <c r="K113" s="65" t="s">
        <v>133</v>
      </c>
      <c r="L113" s="155" t="s">
        <v>137</v>
      </c>
      <c r="M113" s="64" t="s">
        <v>141</v>
      </c>
      <c r="N113" t="str">
        <f t="shared" si="4"/>
        <v>N</v>
      </c>
      <c r="O113" t="str">
        <f t="shared" si="5"/>
        <v>N</v>
      </c>
      <c r="P113" t="e">
        <f>IF(#REF!="A",IF($F113="A",$N$1,$U$1),$U$1)</f>
        <v>#REF!</v>
      </c>
      <c r="Q113" t="e">
        <f>IF(#REF!="A",IF($F113="B",$N$1,$U$1),$U$1)</f>
        <v>#REF!</v>
      </c>
      <c r="R113" t="e">
        <f>IF(#REF!="A",IF($F113="C",$N$1,IF($F113="D",$N$1,IF($F113="E",$N$1,$U$1))),$U$1)</f>
        <v>#REF!</v>
      </c>
      <c r="S113" t="e">
        <f>IF(#REF!="A",IF($F113="F",$N$1,IF($F113="G",$N$1,IF($F113="H",$N$1,$U$1))),$U$1)</f>
        <v>#REF!</v>
      </c>
      <c r="T113" t="str">
        <f t="shared" si="6"/>
        <v>N</v>
      </c>
      <c r="U113" t="str">
        <f t="shared" si="7"/>
        <v>N</v>
      </c>
    </row>
    <row r="114" spans="1:21" ht="12.75">
      <c r="A114" s="32">
        <v>112</v>
      </c>
      <c r="B114" s="162">
        <v>113</v>
      </c>
      <c r="C114" s="14" t="s">
        <v>322</v>
      </c>
      <c r="D114" s="144" t="s">
        <v>427</v>
      </c>
      <c r="E114" s="33">
        <v>1965</v>
      </c>
      <c r="F114" s="57" t="s">
        <v>7</v>
      </c>
      <c r="G114" s="58" t="s">
        <v>127</v>
      </c>
      <c r="H114" s="59" t="s">
        <v>127</v>
      </c>
      <c r="I114" s="60"/>
      <c r="J114" s="136">
        <v>0.0338425925925926</v>
      </c>
      <c r="K114" s="62" t="s">
        <v>134</v>
      </c>
      <c r="L114" s="155" t="s">
        <v>372</v>
      </c>
      <c r="M114" s="64" t="s">
        <v>141</v>
      </c>
      <c r="N114" t="str">
        <f t="shared" si="4"/>
        <v>N</v>
      </c>
      <c r="O114" t="str">
        <f t="shared" si="5"/>
        <v>N</v>
      </c>
      <c r="T114" t="str">
        <f t="shared" si="6"/>
        <v>N</v>
      </c>
      <c r="U114" t="str">
        <f t="shared" si="7"/>
        <v>N</v>
      </c>
    </row>
    <row r="115" spans="1:21" ht="12.75">
      <c r="A115" s="32">
        <v>113</v>
      </c>
      <c r="B115" s="162">
        <v>114</v>
      </c>
      <c r="C115" s="14" t="s">
        <v>428</v>
      </c>
      <c r="D115" s="144" t="s">
        <v>323</v>
      </c>
      <c r="E115" s="33">
        <v>1959</v>
      </c>
      <c r="F115" s="57" t="s">
        <v>7</v>
      </c>
      <c r="G115" s="58" t="s">
        <v>127</v>
      </c>
      <c r="H115" s="59" t="s">
        <v>127</v>
      </c>
      <c r="I115" s="60"/>
      <c r="J115" s="136">
        <v>0.02542824074074074</v>
      </c>
      <c r="K115" s="62" t="s">
        <v>137</v>
      </c>
      <c r="L115" s="155" t="s">
        <v>137</v>
      </c>
      <c r="M115" s="64" t="s">
        <v>141</v>
      </c>
      <c r="N115" t="str">
        <f t="shared" si="4"/>
        <v>N</v>
      </c>
      <c r="O115" t="str">
        <f t="shared" si="5"/>
        <v>N</v>
      </c>
      <c r="T115" t="str">
        <f t="shared" si="6"/>
        <v>N</v>
      </c>
      <c r="U115" t="str">
        <f t="shared" si="7"/>
        <v>N</v>
      </c>
    </row>
    <row r="116" spans="1:21" ht="12.75">
      <c r="A116" s="32">
        <v>114</v>
      </c>
      <c r="B116" s="162">
        <v>115</v>
      </c>
      <c r="C116" s="14" t="s">
        <v>429</v>
      </c>
      <c r="D116" s="144" t="s">
        <v>430</v>
      </c>
      <c r="E116" s="33">
        <v>1962</v>
      </c>
      <c r="F116" s="57" t="s">
        <v>7</v>
      </c>
      <c r="G116" s="58" t="s">
        <v>127</v>
      </c>
      <c r="H116" s="59" t="s">
        <v>127</v>
      </c>
      <c r="I116" s="60"/>
      <c r="J116" s="136">
        <v>0.026967592592592595</v>
      </c>
      <c r="K116" s="62" t="s">
        <v>301</v>
      </c>
      <c r="L116" s="155" t="s">
        <v>137</v>
      </c>
      <c r="M116" s="64" t="s">
        <v>141</v>
      </c>
      <c r="N116" t="str">
        <f t="shared" si="4"/>
        <v>N</v>
      </c>
      <c r="O116" t="str">
        <f t="shared" si="5"/>
        <v>N</v>
      </c>
      <c r="T116" t="str">
        <f t="shared" si="6"/>
        <v>N</v>
      </c>
      <c r="U116" t="str">
        <f t="shared" si="7"/>
        <v>N</v>
      </c>
    </row>
    <row r="117" spans="1:21" ht="12.75">
      <c r="A117" s="32">
        <v>115</v>
      </c>
      <c r="B117" s="162">
        <v>116</v>
      </c>
      <c r="C117" s="14" t="s">
        <v>469</v>
      </c>
      <c r="D117" s="144" t="s">
        <v>470</v>
      </c>
      <c r="E117" s="33">
        <v>1965</v>
      </c>
      <c r="F117" s="57" t="s">
        <v>7</v>
      </c>
      <c r="G117" s="58" t="s">
        <v>127</v>
      </c>
      <c r="H117" s="59" t="s">
        <v>127</v>
      </c>
      <c r="I117" s="60"/>
      <c r="J117" s="61">
        <v>0.026898148148148147</v>
      </c>
      <c r="K117" s="62" t="s">
        <v>137</v>
      </c>
      <c r="L117" s="65" t="s">
        <v>137</v>
      </c>
      <c r="M117" s="64" t="s">
        <v>141</v>
      </c>
      <c r="N117" t="str">
        <f t="shared" si="4"/>
        <v>N</v>
      </c>
      <c r="O117" t="str">
        <f t="shared" si="5"/>
        <v>N</v>
      </c>
      <c r="T117" t="str">
        <f t="shared" si="6"/>
        <v>N</v>
      </c>
      <c r="U117" t="str">
        <f t="shared" si="7"/>
        <v>N</v>
      </c>
    </row>
    <row r="118" spans="1:21" ht="12.75">
      <c r="A118" s="32">
        <v>116</v>
      </c>
      <c r="B118" s="162">
        <v>117</v>
      </c>
      <c r="C118" s="14" t="s">
        <v>478</v>
      </c>
      <c r="D118" s="144" t="s">
        <v>479</v>
      </c>
      <c r="E118" s="33">
        <v>1961</v>
      </c>
      <c r="F118" s="57" t="s">
        <v>7</v>
      </c>
      <c r="G118" s="58" t="s">
        <v>127</v>
      </c>
      <c r="H118" s="59" t="s">
        <v>127</v>
      </c>
      <c r="I118" s="60"/>
      <c r="J118" s="61">
        <v>0.03099537037037037</v>
      </c>
      <c r="K118" s="62" t="s">
        <v>137</v>
      </c>
      <c r="L118" s="65" t="s">
        <v>137</v>
      </c>
      <c r="M118" s="64" t="s">
        <v>141</v>
      </c>
      <c r="N118" t="str">
        <f t="shared" si="4"/>
        <v>N</v>
      </c>
      <c r="O118" t="str">
        <f t="shared" si="5"/>
        <v>N</v>
      </c>
      <c r="T118" t="str">
        <f t="shared" si="6"/>
        <v>N</v>
      </c>
      <c r="U118" t="str">
        <f t="shared" si="7"/>
        <v>N</v>
      </c>
    </row>
    <row r="119" spans="1:21" ht="12.75">
      <c r="A119" s="32">
        <v>117</v>
      </c>
      <c r="B119" s="162">
        <v>118</v>
      </c>
      <c r="C119" s="14" t="s">
        <v>500</v>
      </c>
      <c r="D119" s="144" t="s">
        <v>321</v>
      </c>
      <c r="E119" s="33">
        <v>1965</v>
      </c>
      <c r="F119" s="57" t="s">
        <v>7</v>
      </c>
      <c r="G119" s="58" t="s">
        <v>127</v>
      </c>
      <c r="H119" s="59" t="s">
        <v>127</v>
      </c>
      <c r="I119" s="60"/>
      <c r="J119" s="165">
        <v>0.02652777777777778</v>
      </c>
      <c r="K119" s="62" t="s">
        <v>137</v>
      </c>
      <c r="L119" s="63" t="s">
        <v>137</v>
      </c>
      <c r="M119" s="64" t="s">
        <v>141</v>
      </c>
      <c r="N119" t="str">
        <f t="shared" si="4"/>
        <v>N</v>
      </c>
      <c r="O119" t="str">
        <f t="shared" si="5"/>
        <v>N</v>
      </c>
      <c r="T119" t="str">
        <f t="shared" si="6"/>
        <v>N</v>
      </c>
      <c r="U119" t="str">
        <f t="shared" si="7"/>
        <v>N</v>
      </c>
    </row>
    <row r="120" spans="1:21" ht="12.75">
      <c r="A120" s="32">
        <v>118</v>
      </c>
      <c r="B120" s="162">
        <v>119</v>
      </c>
      <c r="C120" s="14" t="s">
        <v>544</v>
      </c>
      <c r="D120" s="144" t="s">
        <v>545</v>
      </c>
      <c r="E120" s="33">
        <v>1967</v>
      </c>
      <c r="F120" s="57" t="s">
        <v>7</v>
      </c>
      <c r="G120" s="58" t="s">
        <v>127</v>
      </c>
      <c r="H120" s="59" t="s">
        <v>127</v>
      </c>
      <c r="I120" s="60"/>
      <c r="J120" s="165"/>
      <c r="K120" s="62"/>
      <c r="L120" s="65"/>
      <c r="M120" s="64"/>
      <c r="N120" t="str">
        <f t="shared" si="4"/>
        <v>N</v>
      </c>
      <c r="O120" t="str">
        <f t="shared" si="5"/>
        <v>N</v>
      </c>
      <c r="T120" t="str">
        <f t="shared" si="6"/>
        <v>N</v>
      </c>
      <c r="U120" t="str">
        <f t="shared" si="7"/>
        <v>N</v>
      </c>
    </row>
    <row r="121" spans="1:21" ht="12.75">
      <c r="A121" s="32">
        <v>119</v>
      </c>
      <c r="B121" s="162">
        <v>120</v>
      </c>
      <c r="C121" s="14" t="s">
        <v>546</v>
      </c>
      <c r="D121" s="144" t="s">
        <v>323</v>
      </c>
      <c r="E121" s="33">
        <v>1966</v>
      </c>
      <c r="F121" s="57" t="s">
        <v>7</v>
      </c>
      <c r="G121" s="58" t="s">
        <v>127</v>
      </c>
      <c r="H121" s="59" t="s">
        <v>127</v>
      </c>
      <c r="I121" s="60"/>
      <c r="J121" s="165"/>
      <c r="K121" s="62"/>
      <c r="L121" s="63"/>
      <c r="M121" s="64"/>
      <c r="N121" t="str">
        <f t="shared" si="4"/>
        <v>N</v>
      </c>
      <c r="O121" t="str">
        <f t="shared" si="5"/>
        <v>N</v>
      </c>
      <c r="T121" t="str">
        <f t="shared" si="6"/>
        <v>N</v>
      </c>
      <c r="U121" t="str">
        <f t="shared" si="7"/>
        <v>N</v>
      </c>
    </row>
    <row r="122" spans="1:21" ht="12.75">
      <c r="A122" s="32">
        <v>120</v>
      </c>
      <c r="B122" s="162">
        <v>121</v>
      </c>
      <c r="C122" s="14" t="s">
        <v>547</v>
      </c>
      <c r="D122" s="144" t="s">
        <v>548</v>
      </c>
      <c r="E122" s="33">
        <v>1966</v>
      </c>
      <c r="F122" s="57" t="s">
        <v>7</v>
      </c>
      <c r="G122" s="58" t="s">
        <v>127</v>
      </c>
      <c r="H122" s="59" t="s">
        <v>127</v>
      </c>
      <c r="I122" s="60"/>
      <c r="J122" s="165"/>
      <c r="K122" s="62"/>
      <c r="L122" s="65"/>
      <c r="M122" s="64"/>
      <c r="N122" t="str">
        <f t="shared" si="4"/>
        <v>N</v>
      </c>
      <c r="O122" t="str">
        <f t="shared" si="5"/>
        <v>N</v>
      </c>
      <c r="T122" t="str">
        <f t="shared" si="6"/>
        <v>N</v>
      </c>
      <c r="U122" t="str">
        <f t="shared" si="7"/>
        <v>N</v>
      </c>
    </row>
    <row r="123" spans="1:21" ht="12.75">
      <c r="A123" s="32">
        <v>121</v>
      </c>
      <c r="B123" s="162">
        <v>122</v>
      </c>
      <c r="C123" s="14" t="s">
        <v>567</v>
      </c>
      <c r="D123" s="144" t="s">
        <v>449</v>
      </c>
      <c r="E123" s="33">
        <v>1962</v>
      </c>
      <c r="F123" s="57" t="s">
        <v>7</v>
      </c>
      <c r="G123" s="58" t="s">
        <v>127</v>
      </c>
      <c r="H123" s="59" t="s">
        <v>127</v>
      </c>
      <c r="I123" s="60"/>
      <c r="J123" s="165"/>
      <c r="K123" s="62"/>
      <c r="L123" s="65"/>
      <c r="M123" s="64"/>
      <c r="N123" t="str">
        <f t="shared" si="4"/>
        <v>N</v>
      </c>
      <c r="O123" t="str">
        <f t="shared" si="5"/>
        <v>N</v>
      </c>
      <c r="T123" t="str">
        <f t="shared" si="6"/>
        <v>N</v>
      </c>
      <c r="U123" t="str">
        <f t="shared" si="7"/>
        <v>N</v>
      </c>
    </row>
    <row r="124" spans="1:21" ht="12.75">
      <c r="A124" s="32">
        <v>122</v>
      </c>
      <c r="B124" s="162">
        <v>123</v>
      </c>
      <c r="C124" s="14" t="s">
        <v>563</v>
      </c>
      <c r="D124" s="144" t="s">
        <v>564</v>
      </c>
      <c r="E124" s="33">
        <v>1974</v>
      </c>
      <c r="F124" s="57" t="s">
        <v>6</v>
      </c>
      <c r="G124" s="58" t="s">
        <v>127</v>
      </c>
      <c r="H124" s="59" t="s">
        <v>127</v>
      </c>
      <c r="I124" s="60"/>
      <c r="J124" s="165">
        <v>0.024386574074074074</v>
      </c>
      <c r="K124" s="62"/>
      <c r="L124" s="65"/>
      <c r="M124" s="64"/>
      <c r="N124" t="str">
        <f t="shared" si="4"/>
        <v>N</v>
      </c>
      <c r="O124" t="str">
        <f t="shared" si="5"/>
        <v>N</v>
      </c>
      <c r="P124" t="e">
        <f>IF(#REF!="A",IF($F124="A",$N$1,$U$1),$U$1)</f>
        <v>#REF!</v>
      </c>
      <c r="Q124" t="e">
        <f>IF(#REF!="A",IF($F124="B",$N$1,$U$1),$U$1)</f>
        <v>#REF!</v>
      </c>
      <c r="R124" t="e">
        <f>IF(#REF!="A",IF($F124="C",$N$1,IF($F124="D",$N$1,IF($F124="E",$N$1,$U$1))),$U$1)</f>
        <v>#REF!</v>
      </c>
      <c r="S124" t="e">
        <f>IF(#REF!="A",IF($F124="F",$N$1,IF($F124="G",$N$1,IF($F124="H",$N$1,$U$1))),$U$1)</f>
        <v>#REF!</v>
      </c>
      <c r="T124" t="str">
        <f t="shared" si="6"/>
        <v>N</v>
      </c>
      <c r="U124" t="str">
        <f t="shared" si="7"/>
        <v>N</v>
      </c>
    </row>
    <row r="125" spans="1:21" ht="12.75">
      <c r="A125" s="32">
        <v>123</v>
      </c>
      <c r="B125" s="162">
        <v>124</v>
      </c>
      <c r="C125" s="14" t="s">
        <v>623</v>
      </c>
      <c r="D125" s="144" t="s">
        <v>441</v>
      </c>
      <c r="E125" s="33">
        <v>1961</v>
      </c>
      <c r="F125" s="66" t="s">
        <v>7</v>
      </c>
      <c r="G125" s="67" t="s">
        <v>127</v>
      </c>
      <c r="H125" s="68" t="s">
        <v>127</v>
      </c>
      <c r="I125" s="60"/>
      <c r="J125" s="165">
        <v>0.02681712962962963</v>
      </c>
      <c r="K125" s="62"/>
      <c r="L125" s="63"/>
      <c r="M125" s="64"/>
      <c r="N125" t="str">
        <f t="shared" si="4"/>
        <v>N</v>
      </c>
      <c r="O125" t="str">
        <f t="shared" si="5"/>
        <v>N</v>
      </c>
      <c r="P125" t="e">
        <f>IF(#REF!="A",IF($F125="A",$N$1,$U$1),$U$1)</f>
        <v>#REF!</v>
      </c>
      <c r="Q125" t="e">
        <f>IF(#REF!="A",IF($F125="B",$N$1,$U$1),$U$1)</f>
        <v>#REF!</v>
      </c>
      <c r="R125" t="e">
        <f>IF(#REF!="A",IF($F125="C",$N$1,IF($F125="D",$N$1,IF($F125="E",$N$1,$U$1))),$U$1)</f>
        <v>#REF!</v>
      </c>
      <c r="S125" t="e">
        <f>IF(#REF!="A",IF($F125="F",$N$1,IF($F125="G",$N$1,IF($F125="H",$N$1,$U$1))),$U$1)</f>
        <v>#REF!</v>
      </c>
      <c r="T125" t="str">
        <f t="shared" si="6"/>
        <v>N</v>
      </c>
      <c r="U125" t="str">
        <f t="shared" si="7"/>
        <v>N</v>
      </c>
    </row>
    <row r="126" spans="1:21" ht="12.75">
      <c r="A126" s="32">
        <v>124</v>
      </c>
      <c r="B126" s="162">
        <v>125</v>
      </c>
      <c r="C126" s="14" t="s">
        <v>621</v>
      </c>
      <c r="D126" s="144" t="s">
        <v>622</v>
      </c>
      <c r="E126" s="33">
        <v>1967</v>
      </c>
      <c r="F126" s="57" t="s">
        <v>7</v>
      </c>
      <c r="G126" s="58" t="s">
        <v>127</v>
      </c>
      <c r="H126" s="59" t="s">
        <v>127</v>
      </c>
      <c r="I126" s="60"/>
      <c r="J126" s="165">
        <v>0.027245370370370368</v>
      </c>
      <c r="K126" s="62"/>
      <c r="L126" s="63"/>
      <c r="M126" s="64"/>
      <c r="N126" t="str">
        <f t="shared" si="4"/>
        <v>N</v>
      </c>
      <c r="O126" t="str">
        <f t="shared" si="5"/>
        <v>N</v>
      </c>
      <c r="P126" t="e">
        <f>IF(#REF!="A",IF($F126="A",$N$1,$U$1),$U$1)</f>
        <v>#REF!</v>
      </c>
      <c r="Q126" t="e">
        <f>IF(#REF!="A",IF($F126="B",$N$1,$U$1),$U$1)</f>
        <v>#REF!</v>
      </c>
      <c r="R126" t="e">
        <f>IF(#REF!="A",IF($F126="C",$N$1,IF($F126="D",$N$1,IF($F126="E",$N$1,$U$1))),$U$1)</f>
        <v>#REF!</v>
      </c>
      <c r="S126" t="e">
        <f>IF(#REF!="A",IF($F126="F",$N$1,IF($F126="G",$N$1,IF($F126="H",$N$1,$U$1))),$U$1)</f>
        <v>#REF!</v>
      </c>
      <c r="T126" t="str">
        <f t="shared" si="6"/>
        <v>N</v>
      </c>
      <c r="U126" t="str">
        <f t="shared" si="7"/>
        <v>N</v>
      </c>
    </row>
    <row r="127" spans="1:21" ht="12.75">
      <c r="A127" s="32">
        <v>125</v>
      </c>
      <c r="B127" s="162">
        <v>126</v>
      </c>
      <c r="C127" s="14" t="s">
        <v>619</v>
      </c>
      <c r="D127" s="144" t="s">
        <v>620</v>
      </c>
      <c r="E127" s="33">
        <v>1967</v>
      </c>
      <c r="F127" s="57" t="s">
        <v>7</v>
      </c>
      <c r="G127" s="58" t="s">
        <v>127</v>
      </c>
      <c r="H127" s="59" t="s">
        <v>127</v>
      </c>
      <c r="I127" s="60"/>
      <c r="J127" s="165"/>
      <c r="K127" s="62"/>
      <c r="L127" s="63"/>
      <c r="M127" s="64"/>
      <c r="N127" t="str">
        <f t="shared" si="4"/>
        <v>N</v>
      </c>
      <c r="O127" t="str">
        <f t="shared" si="5"/>
        <v>N</v>
      </c>
      <c r="P127" t="e">
        <f>IF(#REF!="A",IF($F127="A",$N$1,$U$1),$U$1)</f>
        <v>#REF!</v>
      </c>
      <c r="Q127" t="e">
        <f>IF(#REF!="A",IF($F127="B",$N$1,$U$1),$U$1)</f>
        <v>#REF!</v>
      </c>
      <c r="R127" t="e">
        <f>IF(#REF!="A",IF($F127="C",$N$1,IF($F127="D",$N$1,IF($F127="E",$N$1,$U$1))),$U$1)</f>
        <v>#REF!</v>
      </c>
      <c r="S127" t="e">
        <f>IF(#REF!="A",IF($F127="F",$N$1,IF($F127="G",$N$1,IF($F127="H",$N$1,$U$1))),$U$1)</f>
        <v>#REF!</v>
      </c>
      <c r="T127" t="str">
        <f t="shared" si="6"/>
        <v>N</v>
      </c>
      <c r="U127" t="str">
        <f t="shared" si="7"/>
        <v>N</v>
      </c>
    </row>
    <row r="128" spans="1:21" ht="12.75">
      <c r="A128" s="32">
        <v>126</v>
      </c>
      <c r="B128" s="162">
        <v>127</v>
      </c>
      <c r="C128" s="14" t="s">
        <v>604</v>
      </c>
      <c r="D128" s="144" t="s">
        <v>605</v>
      </c>
      <c r="E128" s="33">
        <v>1958</v>
      </c>
      <c r="F128" s="57" t="s">
        <v>7</v>
      </c>
      <c r="G128" s="58" t="s">
        <v>6</v>
      </c>
      <c r="H128" s="59" t="s">
        <v>127</v>
      </c>
      <c r="I128" s="60"/>
      <c r="J128" s="165"/>
      <c r="K128" s="62"/>
      <c r="L128" s="65"/>
      <c r="M128" s="64"/>
      <c r="N128" t="str">
        <f t="shared" si="4"/>
        <v>A</v>
      </c>
      <c r="O128" t="str">
        <f t="shared" si="5"/>
        <v>N</v>
      </c>
      <c r="P128" t="e">
        <f>IF(#REF!="A",IF($F128="A",$N$1,$U$1),$U$1)</f>
        <v>#REF!</v>
      </c>
      <c r="Q128" t="e">
        <f>IF(#REF!="A",IF($F128="B",$N$1,$U$1),$U$1)</f>
        <v>#REF!</v>
      </c>
      <c r="R128" t="e">
        <f>IF(#REF!="A",IF($F128="C",$N$1,IF($F128="D",$N$1,IF($F128="E",$N$1,$U$1))),$U$1)</f>
        <v>#REF!</v>
      </c>
      <c r="S128" t="e">
        <f>IF(#REF!="A",IF($F128="F",$N$1,IF($F128="G",$N$1,IF($F128="H",$N$1,$U$1))),$U$1)</f>
        <v>#REF!</v>
      </c>
      <c r="T128" t="str">
        <f t="shared" si="6"/>
        <v>N</v>
      </c>
      <c r="U128" t="str">
        <f t="shared" si="7"/>
        <v>N</v>
      </c>
    </row>
    <row r="129" spans="1:21" ht="12.75">
      <c r="A129" s="32">
        <v>127</v>
      </c>
      <c r="B129" s="162">
        <v>128</v>
      </c>
      <c r="C129" s="14" t="s">
        <v>642</v>
      </c>
      <c r="D129" s="144" t="s">
        <v>643</v>
      </c>
      <c r="E129" s="33">
        <v>1965</v>
      </c>
      <c r="F129" s="57" t="s">
        <v>7</v>
      </c>
      <c r="G129" s="58" t="s">
        <v>127</v>
      </c>
      <c r="H129" s="59" t="s">
        <v>127</v>
      </c>
      <c r="I129" s="60"/>
      <c r="J129" s="165"/>
      <c r="K129" s="62"/>
      <c r="L129" s="65"/>
      <c r="M129" s="64"/>
      <c r="N129" t="str">
        <f t="shared" si="4"/>
        <v>N</v>
      </c>
      <c r="O129" t="str">
        <f t="shared" si="5"/>
        <v>N</v>
      </c>
      <c r="P129" t="e">
        <f>IF(#REF!="A",IF($F129="A",$N$1,$U$1),$U$1)</f>
        <v>#REF!</v>
      </c>
      <c r="Q129" t="e">
        <f>IF(#REF!="A",IF($F129="B",$N$1,$U$1),$U$1)</f>
        <v>#REF!</v>
      </c>
      <c r="R129" t="e">
        <f>IF(#REF!="A",IF($F129="C",$N$1,IF($F129="D",$N$1,IF($F129="E",$N$1,$U$1))),$U$1)</f>
        <v>#REF!</v>
      </c>
      <c r="S129" t="e">
        <f>IF(#REF!="A",IF($F129="F",$N$1,IF($F129="G",$N$1,IF($F129="H",$N$1,$U$1))),$U$1)</f>
        <v>#REF!</v>
      </c>
      <c r="T129" t="str">
        <f t="shared" si="6"/>
        <v>N</v>
      </c>
      <c r="U129" t="str">
        <f t="shared" si="7"/>
        <v>N</v>
      </c>
    </row>
    <row r="130" spans="1:21" ht="12.75">
      <c r="A130" s="32">
        <v>128</v>
      </c>
      <c r="B130" s="162">
        <v>129</v>
      </c>
      <c r="C130" s="14" t="s">
        <v>641</v>
      </c>
      <c r="D130" s="144" t="s">
        <v>488</v>
      </c>
      <c r="E130" s="33">
        <v>1964</v>
      </c>
      <c r="F130" s="57" t="s">
        <v>7</v>
      </c>
      <c r="G130" s="58" t="s">
        <v>6</v>
      </c>
      <c r="H130" s="59" t="s">
        <v>127</v>
      </c>
      <c r="I130" s="60"/>
      <c r="J130" s="165">
        <v>0.030358796296296297</v>
      </c>
      <c r="K130" s="62"/>
      <c r="L130" s="63"/>
      <c r="M130" s="64"/>
      <c r="N130" t="str">
        <f t="shared" si="4"/>
        <v>A</v>
      </c>
      <c r="O130" t="str">
        <f t="shared" si="5"/>
        <v>N</v>
      </c>
      <c r="P130" t="e">
        <f>IF(#REF!="A",IF($F130="A",$N$1,$U$1),$U$1)</f>
        <v>#REF!</v>
      </c>
      <c r="Q130" t="e">
        <f>IF(#REF!="A",IF($F130="B",$N$1,$U$1),$U$1)</f>
        <v>#REF!</v>
      </c>
      <c r="R130" t="e">
        <f>IF(#REF!="A",IF($F130="C",$N$1,IF($F130="D",$N$1,IF($F130="E",$N$1,$U$1))),$U$1)</f>
        <v>#REF!</v>
      </c>
      <c r="S130" t="e">
        <f>IF(#REF!="A",IF($F130="F",$N$1,IF($F130="G",$N$1,IF($F130="H",$N$1,$U$1))),$U$1)</f>
        <v>#REF!</v>
      </c>
      <c r="T130" t="str">
        <f t="shared" si="6"/>
        <v>N</v>
      </c>
      <c r="U130" t="str">
        <f t="shared" si="7"/>
        <v>N</v>
      </c>
    </row>
    <row r="131" spans="1:21" ht="12.75">
      <c r="A131" s="32">
        <v>129</v>
      </c>
      <c r="B131" s="162">
        <v>130</v>
      </c>
      <c r="C131" s="14" t="s">
        <v>639</v>
      </c>
      <c r="D131" s="144" t="s">
        <v>640</v>
      </c>
      <c r="E131" s="33">
        <v>1962</v>
      </c>
      <c r="F131" s="57" t="s">
        <v>7</v>
      </c>
      <c r="G131" s="58" t="s">
        <v>127</v>
      </c>
      <c r="H131" s="59" t="s">
        <v>127</v>
      </c>
      <c r="I131" s="60"/>
      <c r="J131" s="165">
        <v>0.02783564814814815</v>
      </c>
      <c r="K131" s="62"/>
      <c r="L131" s="65"/>
      <c r="M131" s="64"/>
      <c r="N131" t="str">
        <f aca="true" t="shared" si="8" ref="N131:N194">IF(G131="A",IF($F131="A",$N$1,IF($F131="B",$N$1,IF($F131="C",$N$1,IF($F131="D",$N$1,IF($F131="E",$N$1,$U$1))))),$U$1)</f>
        <v>N</v>
      </c>
      <c r="O131" t="str">
        <f aca="true" t="shared" si="9" ref="O131:O194">IF(G131="A",IF($F131="F",$N$1,IF($F131="G",$N$1,IF($F131="H",$N$1,$U$1))),$U$1)</f>
        <v>N</v>
      </c>
      <c r="P131" t="e">
        <f>IF(#REF!="A",IF($F131="A",$N$1,$U$1),$U$1)</f>
        <v>#REF!</v>
      </c>
      <c r="Q131" t="e">
        <f>IF(#REF!="A",IF($F131="B",$N$1,$U$1),$U$1)</f>
        <v>#REF!</v>
      </c>
      <c r="R131" t="e">
        <f>IF(#REF!="A",IF($F131="C",$N$1,IF($F131="D",$N$1,IF($F131="E",$N$1,$U$1))),$U$1)</f>
        <v>#REF!</v>
      </c>
      <c r="S131" t="e">
        <f>IF(#REF!="A",IF($F131="F",$N$1,IF($F131="G",$N$1,IF($F131="H",$N$1,$U$1))),$U$1)</f>
        <v>#REF!</v>
      </c>
      <c r="T131" t="str">
        <f aca="true" t="shared" si="10" ref="T131:T194">IF(H131="A",IF($F131="A",$N$1,IF($F131="B",$N$1,IF($F131="C",$N$1,IF($F131="D",$N$1,IF($F131="E",$N$1,$U$1))))),$U$1)</f>
        <v>N</v>
      </c>
      <c r="U131" t="str">
        <f aca="true" t="shared" si="11" ref="U131:U194">IF(H131="A",IF($F131="F",$N$1,IF($F131="G",$N$1,IF($F131="H",$N$1,$U$1))),$U$1)</f>
        <v>N</v>
      </c>
    </row>
    <row r="132" spans="1:21" ht="12.75">
      <c r="A132" s="32">
        <v>130</v>
      </c>
      <c r="B132" s="162">
        <v>131</v>
      </c>
      <c r="C132" s="14" t="s">
        <v>638</v>
      </c>
      <c r="D132" s="144" t="s">
        <v>789</v>
      </c>
      <c r="E132" s="33">
        <v>1964</v>
      </c>
      <c r="F132" s="57" t="s">
        <v>7</v>
      </c>
      <c r="G132" s="58" t="s">
        <v>127</v>
      </c>
      <c r="H132" s="59" t="s">
        <v>127</v>
      </c>
      <c r="I132" s="60"/>
      <c r="J132" s="165"/>
      <c r="K132" s="62"/>
      <c r="L132" s="65"/>
      <c r="M132" s="64"/>
      <c r="N132" t="str">
        <f t="shared" si="8"/>
        <v>N</v>
      </c>
      <c r="O132" t="str">
        <f t="shared" si="9"/>
        <v>N</v>
      </c>
      <c r="P132" t="e">
        <f>IF(#REF!="A",IF($F132="A",$N$1,$U$1),$U$1)</f>
        <v>#REF!</v>
      </c>
      <c r="Q132" t="e">
        <f>IF(#REF!="A",IF($F132="B",$N$1,$U$1),$U$1)</f>
        <v>#REF!</v>
      </c>
      <c r="R132" t="e">
        <f>IF(#REF!="A",IF($F132="C",$N$1,IF($F132="D",$N$1,IF($F132="E",$N$1,$U$1))),$U$1)</f>
        <v>#REF!</v>
      </c>
      <c r="S132" t="e">
        <f>IF(#REF!="A",IF($F132="F",$N$1,IF($F132="G",$N$1,IF($F132="H",$N$1,$U$1))),$U$1)</f>
        <v>#REF!</v>
      </c>
      <c r="T132" t="str">
        <f t="shared" si="10"/>
        <v>N</v>
      </c>
      <c r="U132" t="str">
        <f t="shared" si="11"/>
        <v>N</v>
      </c>
    </row>
    <row r="133" spans="1:21" ht="12.75">
      <c r="A133" s="32">
        <v>131</v>
      </c>
      <c r="B133" s="162">
        <v>132</v>
      </c>
      <c r="C133" s="14" t="s">
        <v>636</v>
      </c>
      <c r="D133" s="144" t="s">
        <v>637</v>
      </c>
      <c r="E133" s="33">
        <v>1964</v>
      </c>
      <c r="F133" s="57" t="s">
        <v>7</v>
      </c>
      <c r="G133" s="58" t="s">
        <v>127</v>
      </c>
      <c r="H133" s="59" t="s">
        <v>127</v>
      </c>
      <c r="I133" s="60" t="s">
        <v>158</v>
      </c>
      <c r="J133" s="165">
        <v>0.024189814814814817</v>
      </c>
      <c r="K133" s="62"/>
      <c r="L133" s="65"/>
      <c r="M133" s="64"/>
      <c r="N133" t="str">
        <f t="shared" si="8"/>
        <v>N</v>
      </c>
      <c r="O133" t="str">
        <f t="shared" si="9"/>
        <v>N</v>
      </c>
      <c r="P133" t="e">
        <f>IF(#REF!="A",IF($F133="A",$N$1,$U$1),$U$1)</f>
        <v>#REF!</v>
      </c>
      <c r="Q133" t="e">
        <f>IF(#REF!="A",IF($F133="B",$N$1,$U$1),$U$1)</f>
        <v>#REF!</v>
      </c>
      <c r="R133" t="e">
        <f>IF(#REF!="A",IF($F133="C",$N$1,IF($F133="D",$N$1,IF($F133="E",$N$1,$U$1))),$U$1)</f>
        <v>#REF!</v>
      </c>
      <c r="S133" t="e">
        <f>IF(#REF!="A",IF($F133="F",$N$1,IF($F133="G",$N$1,IF($F133="H",$N$1,$U$1))),$U$1)</f>
        <v>#REF!</v>
      </c>
      <c r="T133" t="str">
        <f t="shared" si="10"/>
        <v>N</v>
      </c>
      <c r="U133" t="str">
        <f t="shared" si="11"/>
        <v>N</v>
      </c>
    </row>
    <row r="134" spans="1:21" ht="12.75">
      <c r="A134" s="32">
        <v>132</v>
      </c>
      <c r="B134" s="162">
        <v>133</v>
      </c>
      <c r="C134" s="14" t="s">
        <v>634</v>
      </c>
      <c r="D134" s="144" t="s">
        <v>635</v>
      </c>
      <c r="E134" s="33">
        <v>1960</v>
      </c>
      <c r="F134" s="57" t="s">
        <v>7</v>
      </c>
      <c r="G134" s="58" t="s">
        <v>127</v>
      </c>
      <c r="H134" s="59" t="s">
        <v>127</v>
      </c>
      <c r="I134" s="60"/>
      <c r="J134" s="165">
        <v>0.02497685185185185</v>
      </c>
      <c r="K134" s="62"/>
      <c r="L134" s="65"/>
      <c r="M134" s="64"/>
      <c r="N134" t="str">
        <f t="shared" si="8"/>
        <v>N</v>
      </c>
      <c r="O134" t="str">
        <f t="shared" si="9"/>
        <v>N</v>
      </c>
      <c r="P134" t="e">
        <f>IF(#REF!="A",IF($F134="A",$N$1,$U$1),$U$1)</f>
        <v>#REF!</v>
      </c>
      <c r="Q134" t="e">
        <f>IF(#REF!="A",IF($F134="B",$N$1,$U$1),$U$1)</f>
        <v>#REF!</v>
      </c>
      <c r="R134" t="e">
        <f>IF(#REF!="A",IF($F134="C",$N$1,IF($F134="D",$N$1,IF($F134="E",$N$1,$U$1))),$U$1)</f>
        <v>#REF!</v>
      </c>
      <c r="S134" t="e">
        <f>IF(#REF!="A",IF($F134="F",$N$1,IF($F134="G",$N$1,IF($F134="H",$N$1,$U$1))),$U$1)</f>
        <v>#REF!</v>
      </c>
      <c r="T134" t="str">
        <f t="shared" si="10"/>
        <v>N</v>
      </c>
      <c r="U134" t="str">
        <f t="shared" si="11"/>
        <v>N</v>
      </c>
    </row>
    <row r="135" spans="1:21" ht="12.75">
      <c r="A135" s="32">
        <v>133</v>
      </c>
      <c r="B135" s="162">
        <v>134</v>
      </c>
      <c r="C135" s="14" t="s">
        <v>633</v>
      </c>
      <c r="D135" s="144" t="s">
        <v>297</v>
      </c>
      <c r="E135" s="33">
        <v>1961</v>
      </c>
      <c r="F135" s="57" t="s">
        <v>7</v>
      </c>
      <c r="G135" s="58" t="s">
        <v>127</v>
      </c>
      <c r="H135" s="59" t="s">
        <v>127</v>
      </c>
      <c r="I135" s="60"/>
      <c r="J135" s="165">
        <v>0.025474537037037035</v>
      </c>
      <c r="K135" s="62"/>
      <c r="L135" s="65"/>
      <c r="M135" s="64"/>
      <c r="N135" t="str">
        <f t="shared" si="8"/>
        <v>N</v>
      </c>
      <c r="O135" t="str">
        <f t="shared" si="9"/>
        <v>N</v>
      </c>
      <c r="P135" t="e">
        <f>IF(#REF!="A",IF($F135="A",$N$1,$U$1),$U$1)</f>
        <v>#REF!</v>
      </c>
      <c r="Q135" t="e">
        <f>IF(#REF!="A",IF($F135="B",$N$1,$U$1),$U$1)</f>
        <v>#REF!</v>
      </c>
      <c r="R135" t="e">
        <f>IF(#REF!="A",IF($F135="C",$N$1,IF($F135="D",$N$1,IF($F135="E",$N$1,$U$1))),$U$1)</f>
        <v>#REF!</v>
      </c>
      <c r="S135" t="e">
        <f>IF(#REF!="A",IF($F135="F",$N$1,IF($F135="G",$N$1,IF($F135="H",$N$1,$U$1))),$U$1)</f>
        <v>#REF!</v>
      </c>
      <c r="T135" t="str">
        <f t="shared" si="10"/>
        <v>N</v>
      </c>
      <c r="U135" t="str">
        <f t="shared" si="11"/>
        <v>N</v>
      </c>
    </row>
    <row r="136" spans="1:21" ht="12.75">
      <c r="A136" s="32">
        <v>134</v>
      </c>
      <c r="B136" s="162">
        <v>135</v>
      </c>
      <c r="C136" s="14" t="s">
        <v>631</v>
      </c>
      <c r="D136" s="144" t="s">
        <v>632</v>
      </c>
      <c r="E136" s="33">
        <v>1960</v>
      </c>
      <c r="F136" s="57" t="s">
        <v>7</v>
      </c>
      <c r="G136" s="58" t="s">
        <v>127</v>
      </c>
      <c r="H136" s="59" t="s">
        <v>127</v>
      </c>
      <c r="I136" s="60"/>
      <c r="J136" s="165"/>
      <c r="K136" s="62"/>
      <c r="L136" s="63"/>
      <c r="M136" s="64"/>
      <c r="N136" t="str">
        <f t="shared" si="8"/>
        <v>N</v>
      </c>
      <c r="O136" t="str">
        <f t="shared" si="9"/>
        <v>N</v>
      </c>
      <c r="P136" t="e">
        <f>IF(#REF!="A",IF($F136="A",$N$1,$U$1),$U$1)</f>
        <v>#REF!</v>
      </c>
      <c r="Q136" t="e">
        <f>IF(#REF!="A",IF($F136="B",$N$1,$U$1),$U$1)</f>
        <v>#REF!</v>
      </c>
      <c r="R136" t="e">
        <f>IF(#REF!="A",IF($F136="C",$N$1,IF($F136="D",$N$1,IF($F136="E",$N$1,$U$1))),$U$1)</f>
        <v>#REF!</v>
      </c>
      <c r="S136" t="e">
        <f>IF(#REF!="A",IF($F136="F",$N$1,IF($F136="G",$N$1,IF($F136="H",$N$1,$U$1))),$U$1)</f>
        <v>#REF!</v>
      </c>
      <c r="T136" t="str">
        <f t="shared" si="10"/>
        <v>N</v>
      </c>
      <c r="U136" t="str">
        <f t="shared" si="11"/>
        <v>N</v>
      </c>
    </row>
    <row r="137" spans="1:21" ht="12.75">
      <c r="A137" s="32">
        <v>135</v>
      </c>
      <c r="B137" s="162">
        <v>136</v>
      </c>
      <c r="C137" s="14" t="s">
        <v>678</v>
      </c>
      <c r="D137" s="144" t="s">
        <v>679</v>
      </c>
      <c r="E137" s="33">
        <v>1965</v>
      </c>
      <c r="F137" s="57" t="s">
        <v>7</v>
      </c>
      <c r="G137" s="58" t="s">
        <v>127</v>
      </c>
      <c r="H137" s="59" t="s">
        <v>127</v>
      </c>
      <c r="I137" s="60"/>
      <c r="J137" s="166">
        <v>0.027094907407407404</v>
      </c>
      <c r="K137" s="62"/>
      <c r="L137" s="63"/>
      <c r="M137" s="64"/>
      <c r="N137" t="str">
        <f t="shared" si="8"/>
        <v>N</v>
      </c>
      <c r="O137" t="str">
        <f t="shared" si="9"/>
        <v>N</v>
      </c>
      <c r="P137" t="e">
        <f>IF(#REF!="A",IF($F137="A",$N$1,$U$1),$U$1)</f>
        <v>#REF!</v>
      </c>
      <c r="Q137" t="e">
        <f>IF(#REF!="A",IF($F137="B",$N$1,$U$1),$U$1)</f>
        <v>#REF!</v>
      </c>
      <c r="R137" t="e">
        <f>IF(#REF!="A",IF($F137="C",$N$1,IF($F137="D",$N$1,IF($F137="E",$N$1,$U$1))),$U$1)</f>
        <v>#REF!</v>
      </c>
      <c r="S137" t="e">
        <f>IF(#REF!="A",IF($F137="F",$N$1,IF($F137="G",$N$1,IF($F137="H",$N$1,$U$1))),$U$1)</f>
        <v>#REF!</v>
      </c>
      <c r="T137" t="str">
        <f t="shared" si="10"/>
        <v>N</v>
      </c>
      <c r="U137" t="str">
        <f t="shared" si="11"/>
        <v>N</v>
      </c>
    </row>
    <row r="138" spans="1:21" ht="12.75">
      <c r="A138" s="32">
        <v>136</v>
      </c>
      <c r="B138" s="162">
        <v>137</v>
      </c>
      <c r="C138" s="14" t="s">
        <v>676</v>
      </c>
      <c r="D138" s="144" t="s">
        <v>677</v>
      </c>
      <c r="E138" s="33">
        <v>1962</v>
      </c>
      <c r="F138" s="57" t="s">
        <v>7</v>
      </c>
      <c r="G138" s="58" t="s">
        <v>127</v>
      </c>
      <c r="H138" s="59" t="s">
        <v>127</v>
      </c>
      <c r="I138" s="60"/>
      <c r="J138" s="165"/>
      <c r="K138" s="62"/>
      <c r="L138" s="65"/>
      <c r="M138" s="64"/>
      <c r="N138" t="str">
        <f t="shared" si="8"/>
        <v>N</v>
      </c>
      <c r="O138" t="str">
        <f t="shared" si="9"/>
        <v>N</v>
      </c>
      <c r="P138" t="e">
        <f>IF(#REF!="A",IF($F138="A",$N$1,$U$1),$U$1)</f>
        <v>#REF!</v>
      </c>
      <c r="Q138" t="e">
        <f>IF(#REF!="A",IF($F138="B",$N$1,$U$1),$U$1)</f>
        <v>#REF!</v>
      </c>
      <c r="R138" t="e">
        <f>IF(#REF!="A",IF($F138="C",$N$1,IF($F138="D",$N$1,IF($F138="E",$N$1,$U$1))),$U$1)</f>
        <v>#REF!</v>
      </c>
      <c r="S138" t="e">
        <f>IF(#REF!="A",IF($F138="F",$N$1,IF($F138="G",$N$1,IF($F138="H",$N$1,$U$1))),$U$1)</f>
        <v>#REF!</v>
      </c>
      <c r="T138" t="str">
        <f t="shared" si="10"/>
        <v>N</v>
      </c>
      <c r="U138" t="str">
        <f t="shared" si="11"/>
        <v>N</v>
      </c>
    </row>
    <row r="139" spans="1:21" ht="12.75">
      <c r="A139" s="32">
        <v>137</v>
      </c>
      <c r="B139" s="162">
        <v>138</v>
      </c>
      <c r="C139" s="14" t="s">
        <v>675</v>
      </c>
      <c r="D139" s="144" t="s">
        <v>323</v>
      </c>
      <c r="E139" s="33">
        <v>1966</v>
      </c>
      <c r="F139" s="66" t="s">
        <v>7</v>
      </c>
      <c r="G139" s="67" t="s">
        <v>127</v>
      </c>
      <c r="H139" s="68" t="s">
        <v>127</v>
      </c>
      <c r="I139" s="60"/>
      <c r="J139" s="165"/>
      <c r="K139" s="62"/>
      <c r="L139" s="65"/>
      <c r="M139" s="64"/>
      <c r="N139" t="str">
        <f t="shared" si="8"/>
        <v>N</v>
      </c>
      <c r="O139" t="str">
        <f t="shared" si="9"/>
        <v>N</v>
      </c>
      <c r="P139" t="e">
        <f>IF(#REF!="A",IF($F139="A",$N$1,$U$1),$U$1)</f>
        <v>#REF!</v>
      </c>
      <c r="Q139" t="e">
        <f>IF(#REF!="A",IF($F139="B",$N$1,$U$1),$U$1)</f>
        <v>#REF!</v>
      </c>
      <c r="R139" t="e">
        <f>IF(#REF!="A",IF($F139="C",$N$1,IF($F139="D",$N$1,IF($F139="E",$N$1,$U$1))),$U$1)</f>
        <v>#REF!</v>
      </c>
      <c r="S139" t="e">
        <f>IF(#REF!="A",IF($F139="F",$N$1,IF($F139="G",$N$1,IF($F139="H",$N$1,$U$1))),$U$1)</f>
        <v>#REF!</v>
      </c>
      <c r="T139" t="str">
        <f t="shared" si="10"/>
        <v>N</v>
      </c>
      <c r="U139" t="str">
        <f t="shared" si="11"/>
        <v>N</v>
      </c>
    </row>
    <row r="140" spans="1:21" ht="12.75">
      <c r="A140" s="32">
        <v>138</v>
      </c>
      <c r="B140" s="162">
        <v>139</v>
      </c>
      <c r="C140" s="14" t="s">
        <v>673</v>
      </c>
      <c r="D140" s="144" t="s">
        <v>674</v>
      </c>
      <c r="E140" s="33">
        <v>1963</v>
      </c>
      <c r="F140" s="57" t="s">
        <v>7</v>
      </c>
      <c r="G140" s="58" t="s">
        <v>127</v>
      </c>
      <c r="H140" s="59" t="s">
        <v>127</v>
      </c>
      <c r="I140" s="60"/>
      <c r="J140" s="165"/>
      <c r="K140" s="62"/>
      <c r="L140" s="63"/>
      <c r="M140" s="64"/>
      <c r="N140" t="str">
        <f t="shared" si="8"/>
        <v>N</v>
      </c>
      <c r="O140" t="str">
        <f t="shared" si="9"/>
        <v>N</v>
      </c>
      <c r="P140" t="e">
        <f>IF(#REF!="A",IF($F140="A",$N$1,$U$1),$U$1)</f>
        <v>#REF!</v>
      </c>
      <c r="Q140" t="e">
        <f>IF(#REF!="A",IF($F140="B",$N$1,$U$1),$U$1)</f>
        <v>#REF!</v>
      </c>
      <c r="R140" t="e">
        <f>IF(#REF!="A",IF($F140="C",$N$1,IF($F140="D",$N$1,IF($F140="E",$N$1,$U$1))),$U$1)</f>
        <v>#REF!</v>
      </c>
      <c r="S140" t="e">
        <f>IF(#REF!="A",IF($F140="F",$N$1,IF($F140="G",$N$1,IF($F140="H",$N$1,$U$1))),$U$1)</f>
        <v>#REF!</v>
      </c>
      <c r="T140" t="str">
        <f t="shared" si="10"/>
        <v>N</v>
      </c>
      <c r="U140" t="str">
        <f t="shared" si="11"/>
        <v>N</v>
      </c>
    </row>
    <row r="141" spans="1:21" ht="12.75">
      <c r="A141" s="32">
        <v>139</v>
      </c>
      <c r="B141" s="162">
        <v>140</v>
      </c>
      <c r="C141" s="14" t="s">
        <v>671</v>
      </c>
      <c r="D141" s="144" t="s">
        <v>672</v>
      </c>
      <c r="E141" s="33">
        <v>1963</v>
      </c>
      <c r="F141" s="57" t="s">
        <v>7</v>
      </c>
      <c r="G141" s="58" t="s">
        <v>127</v>
      </c>
      <c r="H141" s="59" t="s">
        <v>127</v>
      </c>
      <c r="I141" s="60"/>
      <c r="J141" s="165"/>
      <c r="K141" s="62"/>
      <c r="L141" s="63"/>
      <c r="M141" s="64"/>
      <c r="N141" t="str">
        <f t="shared" si="8"/>
        <v>N</v>
      </c>
      <c r="O141" t="str">
        <f t="shared" si="9"/>
        <v>N</v>
      </c>
      <c r="P141" t="e">
        <f>IF(#REF!="A",IF($F141="A",$N$1,$U$1),$U$1)</f>
        <v>#REF!</v>
      </c>
      <c r="Q141" t="e">
        <f>IF(#REF!="A",IF($F141="B",$N$1,$U$1),$U$1)</f>
        <v>#REF!</v>
      </c>
      <c r="R141" t="e">
        <f>IF(#REF!="A",IF($F141="C",$N$1,IF($F141="D",$N$1,IF($F141="E",$N$1,$U$1))),$U$1)</f>
        <v>#REF!</v>
      </c>
      <c r="S141" t="e">
        <f>IF(#REF!="A",IF($F141="F",$N$1,IF($F141="G",$N$1,IF($F141="H",$N$1,$U$1))),$U$1)</f>
        <v>#REF!</v>
      </c>
      <c r="T141" t="str">
        <f t="shared" si="10"/>
        <v>N</v>
      </c>
      <c r="U141" t="str">
        <f t="shared" si="11"/>
        <v>N</v>
      </c>
    </row>
    <row r="142" spans="1:21" ht="12.75">
      <c r="A142" s="32">
        <v>140</v>
      </c>
      <c r="B142" s="162">
        <v>141</v>
      </c>
      <c r="C142" s="14" t="s">
        <v>670</v>
      </c>
      <c r="D142" s="144" t="s">
        <v>488</v>
      </c>
      <c r="E142" s="33">
        <v>1962</v>
      </c>
      <c r="F142" s="57" t="s">
        <v>7</v>
      </c>
      <c r="G142" s="58" t="s">
        <v>6</v>
      </c>
      <c r="H142" s="59" t="s">
        <v>127</v>
      </c>
      <c r="I142" s="70"/>
      <c r="J142" s="165"/>
      <c r="K142" s="62"/>
      <c r="L142" s="65"/>
      <c r="M142" s="64"/>
      <c r="N142" t="str">
        <f t="shared" si="8"/>
        <v>A</v>
      </c>
      <c r="O142" t="str">
        <f t="shared" si="9"/>
        <v>N</v>
      </c>
      <c r="P142" t="e">
        <f>IF(#REF!="A",IF($F142="A",$N$1,$U$1),$U$1)</f>
        <v>#REF!</v>
      </c>
      <c r="Q142" t="e">
        <f>IF(#REF!="A",IF($F142="B",$N$1,$U$1),$U$1)</f>
        <v>#REF!</v>
      </c>
      <c r="R142" t="e">
        <f>IF(#REF!="A",IF($F142="C",$N$1,IF($F142="D",$N$1,IF($F142="E",$N$1,$U$1))),$U$1)</f>
        <v>#REF!</v>
      </c>
      <c r="S142" t="e">
        <f>IF(#REF!="A",IF($F142="F",$N$1,IF($F142="G",$N$1,IF($F142="H",$N$1,$U$1))),$U$1)</f>
        <v>#REF!</v>
      </c>
      <c r="T142" t="str">
        <f t="shared" si="10"/>
        <v>N</v>
      </c>
      <c r="U142" t="str">
        <f t="shared" si="11"/>
        <v>N</v>
      </c>
    </row>
    <row r="143" spans="1:21" ht="12.75">
      <c r="A143" s="32">
        <v>141</v>
      </c>
      <c r="B143" s="162">
        <v>142</v>
      </c>
      <c r="C143" s="14" t="s">
        <v>778</v>
      </c>
      <c r="D143" s="144" t="s">
        <v>698</v>
      </c>
      <c r="E143" s="33">
        <v>1963</v>
      </c>
      <c r="F143" s="57" t="s">
        <v>7</v>
      </c>
      <c r="G143" s="58" t="s">
        <v>127</v>
      </c>
      <c r="H143" s="59" t="s">
        <v>127</v>
      </c>
      <c r="I143" s="70"/>
      <c r="J143" s="165"/>
      <c r="K143" s="62"/>
      <c r="L143" s="65"/>
      <c r="M143" s="64"/>
      <c r="N143" t="str">
        <f t="shared" si="8"/>
        <v>N</v>
      </c>
      <c r="O143" t="str">
        <f t="shared" si="9"/>
        <v>N</v>
      </c>
      <c r="P143" t="e">
        <f>IF(#REF!="A",IF($F143="A",$N$1,$U$1),$U$1)</f>
        <v>#REF!</v>
      </c>
      <c r="Q143" t="e">
        <f>IF(#REF!="A",IF($F143="B",$N$1,$U$1),$U$1)</f>
        <v>#REF!</v>
      </c>
      <c r="R143" t="e">
        <f>IF(#REF!="A",IF($F143="C",$N$1,IF($F143="D",$N$1,IF($F143="E",$N$1,$U$1))),$U$1)</f>
        <v>#REF!</v>
      </c>
      <c r="S143" t="e">
        <f>IF(#REF!="A",IF($F143="F",$N$1,IF($F143="G",$N$1,IF($F143="H",$N$1,$U$1))),$U$1)</f>
        <v>#REF!</v>
      </c>
      <c r="T143" t="str">
        <f t="shared" si="10"/>
        <v>N</v>
      </c>
      <c r="U143" t="str">
        <f t="shared" si="11"/>
        <v>N</v>
      </c>
    </row>
    <row r="144" spans="1:21" ht="12.75">
      <c r="A144" s="32">
        <v>142</v>
      </c>
      <c r="B144" s="162">
        <v>143</v>
      </c>
      <c r="C144" s="14" t="s">
        <v>776</v>
      </c>
      <c r="D144" s="144" t="s">
        <v>777</v>
      </c>
      <c r="E144" s="33">
        <v>1959</v>
      </c>
      <c r="F144" s="57" t="s">
        <v>7</v>
      </c>
      <c r="G144" s="58" t="s">
        <v>127</v>
      </c>
      <c r="H144" s="59" t="s">
        <v>127</v>
      </c>
      <c r="I144" s="70"/>
      <c r="J144" s="165"/>
      <c r="K144" s="62"/>
      <c r="L144" s="65"/>
      <c r="M144" s="64"/>
      <c r="N144" t="str">
        <f t="shared" si="8"/>
        <v>N</v>
      </c>
      <c r="O144" t="str">
        <f t="shared" si="9"/>
        <v>N</v>
      </c>
      <c r="P144" t="e">
        <f>IF(#REF!="A",IF($F144="A",$N$1,$U$1),$U$1)</f>
        <v>#REF!</v>
      </c>
      <c r="Q144" t="e">
        <f>IF(#REF!="A",IF($F144="B",$N$1,$U$1),$U$1)</f>
        <v>#REF!</v>
      </c>
      <c r="R144" t="e">
        <f>IF(#REF!="A",IF($F144="C",$N$1,IF($F144="D",$N$1,IF($F144="E",$N$1,$U$1))),$U$1)</f>
        <v>#REF!</v>
      </c>
      <c r="S144" t="e">
        <f>IF(#REF!="A",IF($F144="F",$N$1,IF($F144="G",$N$1,IF($F144="H",$N$1,$U$1))),$U$1)</f>
        <v>#REF!</v>
      </c>
      <c r="T144" t="str">
        <f t="shared" si="10"/>
        <v>N</v>
      </c>
      <c r="U144" t="str">
        <f t="shared" si="11"/>
        <v>N</v>
      </c>
    </row>
    <row r="145" spans="1:21" ht="12.75">
      <c r="A145" s="32">
        <v>143</v>
      </c>
      <c r="B145" s="162">
        <v>144</v>
      </c>
      <c r="C145" s="14" t="s">
        <v>729</v>
      </c>
      <c r="D145" s="144" t="s">
        <v>681</v>
      </c>
      <c r="E145" s="33">
        <v>1986</v>
      </c>
      <c r="F145" s="57" t="s">
        <v>6</v>
      </c>
      <c r="G145" s="58" t="s">
        <v>127</v>
      </c>
      <c r="H145" s="59" t="s">
        <v>127</v>
      </c>
      <c r="I145" s="70"/>
      <c r="J145" s="165"/>
      <c r="K145" s="62"/>
      <c r="L145" s="65"/>
      <c r="M145" s="64"/>
      <c r="N145" t="str">
        <f t="shared" si="8"/>
        <v>N</v>
      </c>
      <c r="O145" t="str">
        <f t="shared" si="9"/>
        <v>N</v>
      </c>
      <c r="P145" t="e">
        <f>IF(#REF!="A",IF($F145="A",$N$1,$U$1),$U$1)</f>
        <v>#REF!</v>
      </c>
      <c r="Q145" t="e">
        <f>IF(#REF!="A",IF($F145="B",$N$1,$U$1),$U$1)</f>
        <v>#REF!</v>
      </c>
      <c r="R145" t="e">
        <f>IF(#REF!="A",IF($F145="C",$N$1,IF($F145="D",$N$1,IF($F145="E",$N$1,$U$1))),$U$1)</f>
        <v>#REF!</v>
      </c>
      <c r="S145" t="e">
        <f>IF(#REF!="A",IF($F145="F",$N$1,IF($F145="G",$N$1,IF($F145="H",$N$1,$U$1))),$U$1)</f>
        <v>#REF!</v>
      </c>
      <c r="T145" t="str">
        <f t="shared" si="10"/>
        <v>N</v>
      </c>
      <c r="U145" t="str">
        <f t="shared" si="11"/>
        <v>N</v>
      </c>
    </row>
    <row r="146" spans="1:21" ht="12.75">
      <c r="A146" s="32">
        <v>144</v>
      </c>
      <c r="B146" s="162">
        <v>145</v>
      </c>
      <c r="C146" s="14" t="s">
        <v>727</v>
      </c>
      <c r="D146" s="144" t="s">
        <v>728</v>
      </c>
      <c r="E146" s="33">
        <v>1978</v>
      </c>
      <c r="F146" s="57" t="s">
        <v>6</v>
      </c>
      <c r="G146" s="58" t="s">
        <v>127</v>
      </c>
      <c r="H146" s="59" t="s">
        <v>127</v>
      </c>
      <c r="I146" s="70"/>
      <c r="J146" s="165"/>
      <c r="K146" s="62"/>
      <c r="L146" s="65"/>
      <c r="M146" s="64"/>
      <c r="N146" t="str">
        <f t="shared" si="8"/>
        <v>N</v>
      </c>
      <c r="O146" t="str">
        <f t="shared" si="9"/>
        <v>N</v>
      </c>
      <c r="P146" t="e">
        <f>IF(#REF!="A",IF($F146="A",$N$1,$U$1),$U$1)</f>
        <v>#REF!</v>
      </c>
      <c r="Q146" t="e">
        <f>IF(#REF!="A",IF($F146="B",$N$1,$U$1),$U$1)</f>
        <v>#REF!</v>
      </c>
      <c r="R146" t="e">
        <f>IF(#REF!="A",IF($F146="C",$N$1,IF($F146="D",$N$1,IF($F146="E",$N$1,$U$1))),$U$1)</f>
        <v>#REF!</v>
      </c>
      <c r="S146" t="e">
        <f>IF(#REF!="A",IF($F146="F",$N$1,IF($F146="G",$N$1,IF($F146="H",$N$1,$U$1))),$U$1)</f>
        <v>#REF!</v>
      </c>
      <c r="T146" t="str">
        <f t="shared" si="10"/>
        <v>N</v>
      </c>
      <c r="U146" t="str">
        <f t="shared" si="11"/>
        <v>N</v>
      </c>
    </row>
    <row r="147" spans="1:21" ht="12.75">
      <c r="A147" s="32">
        <v>145</v>
      </c>
      <c r="B147" s="162">
        <v>146</v>
      </c>
      <c r="C147" s="14" t="s">
        <v>726</v>
      </c>
      <c r="D147" s="144" t="s">
        <v>681</v>
      </c>
      <c r="E147" s="33">
        <v>1980</v>
      </c>
      <c r="F147" s="57" t="s">
        <v>6</v>
      </c>
      <c r="G147" s="58" t="s">
        <v>6</v>
      </c>
      <c r="H147" s="59" t="s">
        <v>127</v>
      </c>
      <c r="I147" s="70"/>
      <c r="J147" s="165"/>
      <c r="K147" s="62"/>
      <c r="L147" s="65"/>
      <c r="M147" s="64"/>
      <c r="N147" t="str">
        <f t="shared" si="8"/>
        <v>A</v>
      </c>
      <c r="O147" t="str">
        <f t="shared" si="9"/>
        <v>N</v>
      </c>
      <c r="P147" t="e">
        <f>IF(#REF!="A",IF($F147="A",$N$1,$U$1),$U$1)</f>
        <v>#REF!</v>
      </c>
      <c r="Q147" t="e">
        <f>IF(#REF!="A",IF($F147="B",$N$1,$U$1),$U$1)</f>
        <v>#REF!</v>
      </c>
      <c r="R147" t="e">
        <f>IF(#REF!="A",IF($F147="C",$N$1,IF($F147="D",$N$1,IF($F147="E",$N$1,$U$1))),$U$1)</f>
        <v>#REF!</v>
      </c>
      <c r="S147" t="e">
        <f>IF(#REF!="A",IF($F147="F",$N$1,IF($F147="G",$N$1,IF($F147="H",$N$1,$U$1))),$U$1)</f>
        <v>#REF!</v>
      </c>
      <c r="T147" t="str">
        <f t="shared" si="10"/>
        <v>N</v>
      </c>
      <c r="U147" t="str">
        <f t="shared" si="11"/>
        <v>N</v>
      </c>
    </row>
    <row r="148" spans="1:21" ht="12.75">
      <c r="A148" s="32">
        <v>146</v>
      </c>
      <c r="B148" s="162">
        <v>147</v>
      </c>
      <c r="C148" s="14" t="s">
        <v>740</v>
      </c>
      <c r="D148" s="144" t="s">
        <v>797</v>
      </c>
      <c r="E148" s="33">
        <v>1971</v>
      </c>
      <c r="F148" s="57" t="s">
        <v>6</v>
      </c>
      <c r="G148" s="58" t="s">
        <v>127</v>
      </c>
      <c r="H148" s="59" t="s">
        <v>127</v>
      </c>
      <c r="I148" s="70"/>
      <c r="J148" s="165"/>
      <c r="K148" s="62"/>
      <c r="L148" s="65"/>
      <c r="M148" s="64"/>
      <c r="N148" t="str">
        <f t="shared" si="8"/>
        <v>N</v>
      </c>
      <c r="O148" t="str">
        <f t="shared" si="9"/>
        <v>N</v>
      </c>
      <c r="P148" t="e">
        <f>IF(#REF!="A",IF($F148="A",$N$1,$U$1),$U$1)</f>
        <v>#REF!</v>
      </c>
      <c r="Q148" t="e">
        <f>IF(#REF!="A",IF($F148="B",$N$1,$U$1),$U$1)</f>
        <v>#REF!</v>
      </c>
      <c r="R148" t="e">
        <f>IF(#REF!="A",IF($F148="C",$N$1,IF($F148="D",$N$1,IF($F148="E",$N$1,$U$1))),$U$1)</f>
        <v>#REF!</v>
      </c>
      <c r="S148" t="e">
        <f>IF(#REF!="A",IF($F148="F",$N$1,IF($F148="G",$N$1,IF($F148="H",$N$1,$U$1))),$U$1)</f>
        <v>#REF!</v>
      </c>
      <c r="T148" t="str">
        <f t="shared" si="10"/>
        <v>N</v>
      </c>
      <c r="U148" t="str">
        <f t="shared" si="11"/>
        <v>N</v>
      </c>
    </row>
    <row r="149" spans="1:21" ht="12.75">
      <c r="A149" s="32">
        <v>147</v>
      </c>
      <c r="B149" s="162">
        <v>148</v>
      </c>
      <c r="C149" s="14" t="s">
        <v>739</v>
      </c>
      <c r="D149" s="144" t="s">
        <v>806</v>
      </c>
      <c r="E149" s="33">
        <v>1974</v>
      </c>
      <c r="F149" s="57" t="s">
        <v>6</v>
      </c>
      <c r="G149" s="58" t="s">
        <v>127</v>
      </c>
      <c r="H149" s="59" t="s">
        <v>127</v>
      </c>
      <c r="I149" s="70"/>
      <c r="J149" s="165"/>
      <c r="K149" s="62"/>
      <c r="L149" s="65"/>
      <c r="M149" s="64"/>
      <c r="N149" t="str">
        <f t="shared" si="8"/>
        <v>N</v>
      </c>
      <c r="O149" t="str">
        <f t="shared" si="9"/>
        <v>N</v>
      </c>
      <c r="P149" t="e">
        <f>IF(#REF!="A",IF($F149="A",$N$1,$U$1),$U$1)</f>
        <v>#REF!</v>
      </c>
      <c r="Q149" t="e">
        <f>IF(#REF!="A",IF($F149="B",$N$1,$U$1),$U$1)</f>
        <v>#REF!</v>
      </c>
      <c r="R149" t="e">
        <f>IF(#REF!="A",IF($F149="C",$N$1,IF($F149="D",$N$1,IF($F149="E",$N$1,$U$1))),$U$1)</f>
        <v>#REF!</v>
      </c>
      <c r="S149" t="e">
        <f>IF(#REF!="A",IF($F149="F",$N$1,IF($F149="G",$N$1,IF($F149="H",$N$1,$U$1))),$U$1)</f>
        <v>#REF!</v>
      </c>
      <c r="T149" t="str">
        <f t="shared" si="10"/>
        <v>N</v>
      </c>
      <c r="U149" t="str">
        <f t="shared" si="11"/>
        <v>N</v>
      </c>
    </row>
    <row r="150" spans="1:21" ht="12.75">
      <c r="A150" s="32">
        <v>148</v>
      </c>
      <c r="B150" s="162">
        <v>149</v>
      </c>
      <c r="C150" s="14" t="s">
        <v>792</v>
      </c>
      <c r="D150" s="144" t="s">
        <v>488</v>
      </c>
      <c r="E150" s="33">
        <v>1975</v>
      </c>
      <c r="F150" s="57" t="s">
        <v>6</v>
      </c>
      <c r="G150" s="58" t="s">
        <v>6</v>
      </c>
      <c r="H150" s="59" t="s">
        <v>127</v>
      </c>
      <c r="I150" s="70"/>
      <c r="J150" s="165"/>
      <c r="K150" s="62"/>
      <c r="L150" s="65"/>
      <c r="M150" s="64"/>
      <c r="N150" t="str">
        <f t="shared" si="8"/>
        <v>A</v>
      </c>
      <c r="O150" t="str">
        <f t="shared" si="9"/>
        <v>N</v>
      </c>
      <c r="P150" t="e">
        <f>IF(#REF!="A",IF($F150="A",$N$1,$U$1),$U$1)</f>
        <v>#REF!</v>
      </c>
      <c r="Q150" t="e">
        <f>IF(#REF!="A",IF($F150="B",$N$1,$U$1),$U$1)</f>
        <v>#REF!</v>
      </c>
      <c r="R150" t="e">
        <f>IF(#REF!="A",IF($F150="C",$N$1,IF($F150="D",$N$1,IF($F150="E",$N$1,$U$1))),$U$1)</f>
        <v>#REF!</v>
      </c>
      <c r="S150" t="e">
        <f>IF(#REF!="A",IF($F150="F",$N$1,IF($F150="G",$N$1,IF($F150="H",$N$1,$U$1))),$U$1)</f>
        <v>#REF!</v>
      </c>
      <c r="T150" t="str">
        <f t="shared" si="10"/>
        <v>N</v>
      </c>
      <c r="U150" t="str">
        <f t="shared" si="11"/>
        <v>N</v>
      </c>
    </row>
    <row r="151" spans="1:21" ht="12.75">
      <c r="A151" s="32">
        <v>149</v>
      </c>
      <c r="B151" s="162">
        <v>150</v>
      </c>
      <c r="C151" s="14" t="s">
        <v>737</v>
      </c>
      <c r="D151" s="144" t="s">
        <v>738</v>
      </c>
      <c r="E151" s="33">
        <v>1976</v>
      </c>
      <c r="F151" s="57" t="s">
        <v>6</v>
      </c>
      <c r="G151" s="58" t="s">
        <v>127</v>
      </c>
      <c r="H151" s="59" t="s">
        <v>127</v>
      </c>
      <c r="I151" s="70"/>
      <c r="J151" s="165"/>
      <c r="K151" s="62"/>
      <c r="L151" s="65"/>
      <c r="M151" s="64"/>
      <c r="N151" t="str">
        <f t="shared" si="8"/>
        <v>N</v>
      </c>
      <c r="O151" t="str">
        <f t="shared" si="9"/>
        <v>N</v>
      </c>
      <c r="P151" t="e">
        <f>IF(#REF!="A",IF($F151="A",$N$1,$U$1),$U$1)</f>
        <v>#REF!</v>
      </c>
      <c r="Q151" t="e">
        <f>IF(#REF!="A",IF($F151="B",$N$1,$U$1),$U$1)</f>
        <v>#REF!</v>
      </c>
      <c r="R151" t="e">
        <f>IF(#REF!="A",IF($F151="C",$N$1,IF($F151="D",$N$1,IF($F151="E",$N$1,$U$1))),$U$1)</f>
        <v>#REF!</v>
      </c>
      <c r="S151" t="e">
        <f>IF(#REF!="A",IF($F151="F",$N$1,IF($F151="G",$N$1,IF($F151="H",$N$1,$U$1))),$U$1)</f>
        <v>#REF!</v>
      </c>
      <c r="T151" t="str">
        <f t="shared" si="10"/>
        <v>N</v>
      </c>
      <c r="U151" t="str">
        <f t="shared" si="11"/>
        <v>N</v>
      </c>
    </row>
    <row r="152" spans="1:21" ht="12.75">
      <c r="A152" s="32">
        <v>150</v>
      </c>
      <c r="B152" s="162">
        <v>151</v>
      </c>
      <c r="C152" s="14" t="s">
        <v>736</v>
      </c>
      <c r="D152" s="144" t="s">
        <v>805</v>
      </c>
      <c r="E152" s="33">
        <v>1979</v>
      </c>
      <c r="F152" s="57" t="s">
        <v>6</v>
      </c>
      <c r="G152" s="58" t="s">
        <v>127</v>
      </c>
      <c r="H152" s="59" t="s">
        <v>127</v>
      </c>
      <c r="I152" s="70"/>
      <c r="J152" s="165"/>
      <c r="K152" s="62"/>
      <c r="L152" s="65"/>
      <c r="M152" s="64"/>
      <c r="N152" t="str">
        <f t="shared" si="8"/>
        <v>N</v>
      </c>
      <c r="O152" t="str">
        <f t="shared" si="9"/>
        <v>N</v>
      </c>
      <c r="P152" t="e">
        <f>IF(#REF!="A",IF($F152="A",$N$1,$U$1),$U$1)</f>
        <v>#REF!</v>
      </c>
      <c r="Q152" t="e">
        <f>IF(#REF!="A",IF($F152="B",$N$1,$U$1),$U$1)</f>
        <v>#REF!</v>
      </c>
      <c r="R152" t="e">
        <f>IF(#REF!="A",IF($F152="C",$N$1,IF($F152="D",$N$1,IF($F152="E",$N$1,$U$1))),$U$1)</f>
        <v>#REF!</v>
      </c>
      <c r="S152" t="e">
        <f>IF(#REF!="A",IF($F152="F",$N$1,IF($F152="G",$N$1,IF($F152="H",$N$1,$U$1))),$U$1)</f>
        <v>#REF!</v>
      </c>
      <c r="T152" t="str">
        <f t="shared" si="10"/>
        <v>N</v>
      </c>
      <c r="U152" t="str">
        <f t="shared" si="11"/>
        <v>N</v>
      </c>
    </row>
    <row r="153" spans="1:21" ht="12.75">
      <c r="A153" s="32">
        <v>151</v>
      </c>
      <c r="B153" s="162">
        <v>152</v>
      </c>
      <c r="C153" s="14" t="s">
        <v>735</v>
      </c>
      <c r="D153" s="144" t="s">
        <v>453</v>
      </c>
      <c r="E153" s="33">
        <v>1983</v>
      </c>
      <c r="F153" s="57" t="s">
        <v>6</v>
      </c>
      <c r="G153" s="58" t="s">
        <v>127</v>
      </c>
      <c r="H153" s="59" t="s">
        <v>127</v>
      </c>
      <c r="I153" s="70"/>
      <c r="J153" s="165"/>
      <c r="K153" s="62"/>
      <c r="L153" s="65"/>
      <c r="M153" s="64"/>
      <c r="N153" t="str">
        <f t="shared" si="8"/>
        <v>N</v>
      </c>
      <c r="O153" t="str">
        <f t="shared" si="9"/>
        <v>N</v>
      </c>
      <c r="P153" t="e">
        <f>IF(#REF!="A",IF($F153="A",$N$1,$U$1),$U$1)</f>
        <v>#REF!</v>
      </c>
      <c r="Q153" t="e">
        <f>IF(#REF!="A",IF($F153="B",$N$1,$U$1),$U$1)</f>
        <v>#REF!</v>
      </c>
      <c r="R153" t="e">
        <f>IF(#REF!="A",IF($F153="C",$N$1,IF($F153="D",$N$1,IF($F153="E",$N$1,$U$1))),$U$1)</f>
        <v>#REF!</v>
      </c>
      <c r="S153" t="e">
        <f>IF(#REF!="A",IF($F153="F",$N$1,IF($F153="G",$N$1,IF($F153="H",$N$1,$U$1))),$U$1)</f>
        <v>#REF!</v>
      </c>
      <c r="T153" t="str">
        <f t="shared" si="10"/>
        <v>N</v>
      </c>
      <c r="U153" t="str">
        <f t="shared" si="11"/>
        <v>N</v>
      </c>
    </row>
    <row r="154" spans="1:21" ht="12.75">
      <c r="A154" s="32">
        <v>152</v>
      </c>
      <c r="B154" s="162">
        <v>158</v>
      </c>
      <c r="C154" s="14" t="s">
        <v>775</v>
      </c>
      <c r="D154" s="144" t="s">
        <v>790</v>
      </c>
      <c r="E154" s="33">
        <v>1967</v>
      </c>
      <c r="F154" s="57" t="s">
        <v>7</v>
      </c>
      <c r="G154" s="58" t="s">
        <v>127</v>
      </c>
      <c r="H154" s="59" t="s">
        <v>127</v>
      </c>
      <c r="I154" s="70"/>
      <c r="J154" s="165"/>
      <c r="K154" s="62"/>
      <c r="L154" s="65"/>
      <c r="M154" s="64"/>
      <c r="N154" t="str">
        <f t="shared" si="8"/>
        <v>N</v>
      </c>
      <c r="O154" t="str">
        <f t="shared" si="9"/>
        <v>N</v>
      </c>
      <c r="P154" t="e">
        <f>IF(#REF!="A",IF($F154="A",$N$1,$U$1),$U$1)</f>
        <v>#REF!</v>
      </c>
      <c r="Q154" t="e">
        <f>IF(#REF!="A",IF($F154="B",$N$1,$U$1),$U$1)</f>
        <v>#REF!</v>
      </c>
      <c r="R154" t="e">
        <f>IF(#REF!="A",IF($F154="C",$N$1,IF($F154="D",$N$1,IF($F154="E",$N$1,$U$1))),$U$1)</f>
        <v>#REF!</v>
      </c>
      <c r="S154" t="e">
        <f>IF(#REF!="A",IF($F154="F",$N$1,IF($F154="G",$N$1,IF($F154="H",$N$1,$U$1))),$U$1)</f>
        <v>#REF!</v>
      </c>
      <c r="T154" t="str">
        <f t="shared" si="10"/>
        <v>N</v>
      </c>
      <c r="U154" t="str">
        <f t="shared" si="11"/>
        <v>N</v>
      </c>
    </row>
    <row r="155" spans="1:21" ht="12.75">
      <c r="A155" s="32">
        <v>153</v>
      </c>
      <c r="B155" s="162">
        <v>159</v>
      </c>
      <c r="C155" s="14" t="s">
        <v>774</v>
      </c>
      <c r="D155" s="144" t="s">
        <v>467</v>
      </c>
      <c r="E155" s="33">
        <v>1959</v>
      </c>
      <c r="F155" s="57" t="s">
        <v>7</v>
      </c>
      <c r="G155" s="58" t="s">
        <v>127</v>
      </c>
      <c r="H155" s="59" t="s">
        <v>127</v>
      </c>
      <c r="I155" s="70"/>
      <c r="J155" s="165"/>
      <c r="K155" s="62"/>
      <c r="L155" s="65"/>
      <c r="M155" s="64"/>
      <c r="N155" t="str">
        <f t="shared" si="8"/>
        <v>N</v>
      </c>
      <c r="O155" t="str">
        <f t="shared" si="9"/>
        <v>N</v>
      </c>
      <c r="P155" t="e">
        <f>IF(#REF!="A",IF($F155="A",$N$1,$U$1),$U$1)</f>
        <v>#REF!</v>
      </c>
      <c r="Q155" t="e">
        <f>IF(#REF!="A",IF($F155="B",$N$1,$U$1),$U$1)</f>
        <v>#REF!</v>
      </c>
      <c r="R155" t="e">
        <f>IF(#REF!="A",IF($F155="C",$N$1,IF($F155="D",$N$1,IF($F155="E",$N$1,$U$1))),$U$1)</f>
        <v>#REF!</v>
      </c>
      <c r="S155" t="e">
        <f>IF(#REF!="A",IF($F155="F",$N$1,IF($F155="G",$N$1,IF($F155="H",$N$1,$U$1))),$U$1)</f>
        <v>#REF!</v>
      </c>
      <c r="T155" t="str">
        <f t="shared" si="10"/>
        <v>N</v>
      </c>
      <c r="U155" t="str">
        <f t="shared" si="11"/>
        <v>N</v>
      </c>
    </row>
    <row r="156" spans="1:21" ht="12.75">
      <c r="A156" s="32">
        <v>154</v>
      </c>
      <c r="B156" s="162">
        <v>160</v>
      </c>
      <c r="C156" s="14" t="s">
        <v>703</v>
      </c>
      <c r="D156" s="144" t="s">
        <v>691</v>
      </c>
      <c r="E156" s="33">
        <v>1959</v>
      </c>
      <c r="F156" s="57" t="s">
        <v>7</v>
      </c>
      <c r="G156" s="58" t="s">
        <v>6</v>
      </c>
      <c r="H156" s="59" t="s">
        <v>127</v>
      </c>
      <c r="I156" s="70"/>
      <c r="J156" s="165"/>
      <c r="K156" s="62"/>
      <c r="L156" s="65"/>
      <c r="M156" s="64"/>
      <c r="N156" t="str">
        <f t="shared" si="8"/>
        <v>A</v>
      </c>
      <c r="O156" t="str">
        <f t="shared" si="9"/>
        <v>N</v>
      </c>
      <c r="P156" t="e">
        <f>IF(#REF!="A",IF($F156="A",$N$1,$U$1),$U$1)</f>
        <v>#REF!</v>
      </c>
      <c r="Q156" t="e">
        <f>IF(#REF!="A",IF($F156="B",$N$1,$U$1),$U$1)</f>
        <v>#REF!</v>
      </c>
      <c r="R156" t="e">
        <f>IF(#REF!="A",IF($F156="C",$N$1,IF($F156="D",$N$1,IF($F156="E",$N$1,$U$1))),$U$1)</f>
        <v>#REF!</v>
      </c>
      <c r="S156" t="e">
        <f>IF(#REF!="A",IF($F156="F",$N$1,IF($F156="G",$N$1,IF($F156="H",$N$1,$U$1))),$U$1)</f>
        <v>#REF!</v>
      </c>
      <c r="T156" t="str">
        <f t="shared" si="10"/>
        <v>N</v>
      </c>
      <c r="U156" t="str">
        <f t="shared" si="11"/>
        <v>N</v>
      </c>
    </row>
    <row r="157" spans="1:21" ht="12.75">
      <c r="A157" s="32">
        <v>155</v>
      </c>
      <c r="B157" s="162">
        <v>161</v>
      </c>
      <c r="C157" s="14" t="s">
        <v>702</v>
      </c>
      <c r="D157" s="144" t="s">
        <v>516</v>
      </c>
      <c r="E157" s="33">
        <v>1961</v>
      </c>
      <c r="F157" s="57" t="s">
        <v>7</v>
      </c>
      <c r="G157" s="58" t="s">
        <v>127</v>
      </c>
      <c r="H157" s="59" t="s">
        <v>127</v>
      </c>
      <c r="I157" s="70"/>
      <c r="J157" s="165"/>
      <c r="K157" s="62"/>
      <c r="L157" s="65"/>
      <c r="M157" s="64"/>
      <c r="N157" t="str">
        <f t="shared" si="8"/>
        <v>N</v>
      </c>
      <c r="O157" t="str">
        <f t="shared" si="9"/>
        <v>N</v>
      </c>
      <c r="P157" t="e">
        <f>IF(#REF!="A",IF($F157="A",$N$1,$U$1),$U$1)</f>
        <v>#REF!</v>
      </c>
      <c r="Q157" t="e">
        <f>IF(#REF!="A",IF($F157="B",$N$1,$U$1),$U$1)</f>
        <v>#REF!</v>
      </c>
      <c r="R157" t="e">
        <f>IF(#REF!="A",IF($F157="C",$N$1,IF($F157="D",$N$1,IF($F157="E",$N$1,$U$1))),$U$1)</f>
        <v>#REF!</v>
      </c>
      <c r="S157" t="e">
        <f>IF(#REF!="A",IF($F157="F",$N$1,IF($F157="G",$N$1,IF($F157="H",$N$1,$U$1))),$U$1)</f>
        <v>#REF!</v>
      </c>
      <c r="T157" t="str">
        <f t="shared" si="10"/>
        <v>N</v>
      </c>
      <c r="U157" t="str">
        <f t="shared" si="11"/>
        <v>N</v>
      </c>
    </row>
    <row r="158" spans="1:21" ht="12.75">
      <c r="A158" s="32">
        <v>156</v>
      </c>
      <c r="B158" s="162">
        <v>162</v>
      </c>
      <c r="C158" s="14" t="s">
        <v>725</v>
      </c>
      <c r="D158" s="144" t="s">
        <v>297</v>
      </c>
      <c r="E158" s="33">
        <v>1958</v>
      </c>
      <c r="F158" s="57" t="s">
        <v>6</v>
      </c>
      <c r="G158" s="58" t="s">
        <v>127</v>
      </c>
      <c r="H158" s="59" t="s">
        <v>127</v>
      </c>
      <c r="I158" s="70"/>
      <c r="J158" s="165"/>
      <c r="K158" s="62"/>
      <c r="L158" s="65"/>
      <c r="M158" s="64"/>
      <c r="N158" t="str">
        <f t="shared" si="8"/>
        <v>N</v>
      </c>
      <c r="O158" t="str">
        <f t="shared" si="9"/>
        <v>N</v>
      </c>
      <c r="P158" t="e">
        <f>IF(#REF!="A",IF($F158="A",$N$1,$U$1),$U$1)</f>
        <v>#REF!</v>
      </c>
      <c r="Q158" t="e">
        <f>IF(#REF!="A",IF($F158="B",$N$1,$U$1),$U$1)</f>
        <v>#REF!</v>
      </c>
      <c r="R158" t="e">
        <f>IF(#REF!="A",IF($F158="C",$N$1,IF($F158="D",$N$1,IF($F158="E",$N$1,$U$1))),$U$1)</f>
        <v>#REF!</v>
      </c>
      <c r="S158" t="e">
        <f>IF(#REF!="A",IF($F158="F",$N$1,IF($F158="G",$N$1,IF($F158="H",$N$1,$U$1))),$U$1)</f>
        <v>#REF!</v>
      </c>
      <c r="T158" t="str">
        <f t="shared" si="10"/>
        <v>N</v>
      </c>
      <c r="U158" t="str">
        <f t="shared" si="11"/>
        <v>N</v>
      </c>
    </row>
    <row r="159" spans="1:21" ht="12.75">
      <c r="A159" s="32">
        <v>157</v>
      </c>
      <c r="B159" s="162">
        <v>181</v>
      </c>
      <c r="C159" s="14" t="s">
        <v>324</v>
      </c>
      <c r="D159" s="144" t="s">
        <v>297</v>
      </c>
      <c r="E159" s="33">
        <v>1948</v>
      </c>
      <c r="F159" s="66" t="s">
        <v>8</v>
      </c>
      <c r="G159" s="67" t="s">
        <v>127</v>
      </c>
      <c r="H159" s="68" t="s">
        <v>127</v>
      </c>
      <c r="I159" s="60"/>
      <c r="J159" s="136" t="s">
        <v>137</v>
      </c>
      <c r="K159" s="62" t="s">
        <v>137</v>
      </c>
      <c r="L159" s="156" t="s">
        <v>137</v>
      </c>
      <c r="M159" s="64" t="s">
        <v>141</v>
      </c>
      <c r="N159" t="str">
        <f t="shared" si="8"/>
        <v>N</v>
      </c>
      <c r="O159" t="str">
        <f t="shared" si="9"/>
        <v>N</v>
      </c>
      <c r="P159" t="e">
        <f>IF(#REF!="A",IF($F159="A",$N$1,$U$1),$U$1)</f>
        <v>#REF!</v>
      </c>
      <c r="Q159" t="e">
        <f>IF(#REF!="A",IF($F159="B",$N$1,$U$1),$U$1)</f>
        <v>#REF!</v>
      </c>
      <c r="R159" t="e">
        <f>IF(#REF!="A",IF($F159="C",$N$1,IF($F159="D",$N$1,IF($F159="E",$N$1,$U$1))),$U$1)</f>
        <v>#REF!</v>
      </c>
      <c r="S159" t="e">
        <f>IF(#REF!="A",IF($F159="F",$N$1,IF($F159="G",$N$1,IF($F159="H",$N$1,$U$1))),$U$1)</f>
        <v>#REF!</v>
      </c>
      <c r="T159" t="str">
        <f t="shared" si="10"/>
        <v>N</v>
      </c>
      <c r="U159" t="str">
        <f t="shared" si="11"/>
        <v>N</v>
      </c>
    </row>
    <row r="160" spans="1:21" ht="12.75">
      <c r="A160" s="32">
        <v>158</v>
      </c>
      <c r="B160" s="162">
        <v>182</v>
      </c>
      <c r="C160" s="14" t="s">
        <v>431</v>
      </c>
      <c r="D160" s="144" t="s">
        <v>432</v>
      </c>
      <c r="E160" s="33">
        <v>1952</v>
      </c>
      <c r="F160" s="57" t="s">
        <v>8</v>
      </c>
      <c r="G160" s="58" t="s">
        <v>127</v>
      </c>
      <c r="H160" s="59" t="s">
        <v>127</v>
      </c>
      <c r="I160" s="60"/>
      <c r="J160" s="136">
        <v>0.024722222222222225</v>
      </c>
      <c r="K160" s="62" t="s">
        <v>301</v>
      </c>
      <c r="L160" s="156" t="s">
        <v>137</v>
      </c>
      <c r="M160" s="64" t="s">
        <v>141</v>
      </c>
      <c r="N160" t="str">
        <f t="shared" si="8"/>
        <v>N</v>
      </c>
      <c r="O160" t="str">
        <f t="shared" si="9"/>
        <v>N</v>
      </c>
      <c r="P160" t="e">
        <f>IF(#REF!="A",IF($F160="A",$N$1,$U$1),$U$1)</f>
        <v>#REF!</v>
      </c>
      <c r="Q160" t="e">
        <f>IF(#REF!="A",IF($F160="B",$N$1,$U$1),$U$1)</f>
        <v>#REF!</v>
      </c>
      <c r="R160" t="e">
        <f>IF(#REF!="A",IF($F160="C",$N$1,IF($F160="D",$N$1,IF($F160="E",$N$1,$U$1))),$U$1)</f>
        <v>#REF!</v>
      </c>
      <c r="S160" t="e">
        <f>IF(#REF!="A",IF($F160="F",$N$1,IF($F160="G",$N$1,IF($F160="H",$N$1,$U$1))),$U$1)</f>
        <v>#REF!</v>
      </c>
      <c r="T160" t="str">
        <f t="shared" si="10"/>
        <v>N</v>
      </c>
      <c r="U160" t="str">
        <f t="shared" si="11"/>
        <v>N</v>
      </c>
    </row>
    <row r="161" spans="1:21" ht="12.75">
      <c r="A161" s="32">
        <v>159</v>
      </c>
      <c r="B161" s="162">
        <v>183</v>
      </c>
      <c r="C161" s="14" t="s">
        <v>325</v>
      </c>
      <c r="D161" s="144" t="s">
        <v>297</v>
      </c>
      <c r="E161" s="33">
        <v>1955</v>
      </c>
      <c r="F161" s="57" t="s">
        <v>8</v>
      </c>
      <c r="G161" s="58" t="s">
        <v>127</v>
      </c>
      <c r="H161" s="59" t="s">
        <v>127</v>
      </c>
      <c r="I161" s="60"/>
      <c r="J161" s="136">
        <v>0.027962962962962964</v>
      </c>
      <c r="K161" s="62" t="s">
        <v>134</v>
      </c>
      <c r="L161" s="155" t="s">
        <v>137</v>
      </c>
      <c r="M161" s="64" t="s">
        <v>141</v>
      </c>
      <c r="N161" t="str">
        <f t="shared" si="8"/>
        <v>N</v>
      </c>
      <c r="O161" t="str">
        <f t="shared" si="9"/>
        <v>N</v>
      </c>
      <c r="P161" t="e">
        <f>IF(#REF!="A",IF($F161="A",$N$1,$U$1),$U$1)</f>
        <v>#REF!</v>
      </c>
      <c r="Q161" t="e">
        <f>IF(#REF!="A",IF($F161="B",$N$1,$U$1),$U$1)</f>
        <v>#REF!</v>
      </c>
      <c r="R161" t="e">
        <f>IF(#REF!="A",IF($F161="C",$N$1,IF($F161="D",$N$1,IF($F161="E",$N$1,$U$1))),$U$1)</f>
        <v>#REF!</v>
      </c>
      <c r="S161" t="e">
        <f>IF(#REF!="A",IF($F161="F",$N$1,IF($F161="G",$N$1,IF($F161="H",$N$1,$U$1))),$U$1)</f>
        <v>#REF!</v>
      </c>
      <c r="T161" t="str">
        <f t="shared" si="10"/>
        <v>N</v>
      </c>
      <c r="U161" t="str">
        <f t="shared" si="11"/>
        <v>N</v>
      </c>
    </row>
    <row r="162" spans="1:21" ht="12.75">
      <c r="A162" s="10">
        <v>160</v>
      </c>
      <c r="B162" s="162">
        <v>184</v>
      </c>
      <c r="C162" s="14" t="s">
        <v>433</v>
      </c>
      <c r="D162" s="144" t="s">
        <v>434</v>
      </c>
      <c r="E162" s="33">
        <v>1953</v>
      </c>
      <c r="F162" s="57" t="s">
        <v>8</v>
      </c>
      <c r="G162" s="58" t="s">
        <v>127</v>
      </c>
      <c r="H162" s="59" t="s">
        <v>127</v>
      </c>
      <c r="I162" s="60"/>
      <c r="J162" s="136">
        <v>0.025879629629629627</v>
      </c>
      <c r="K162" s="62" t="s">
        <v>148</v>
      </c>
      <c r="L162" s="155" t="s">
        <v>137</v>
      </c>
      <c r="M162" s="64" t="s">
        <v>141</v>
      </c>
      <c r="N162" t="str">
        <f t="shared" si="8"/>
        <v>N</v>
      </c>
      <c r="O162" t="str">
        <f t="shared" si="9"/>
        <v>N</v>
      </c>
      <c r="P162" t="e">
        <f>IF(#REF!="A",IF($F162="A",$N$1,$U$1),$U$1)</f>
        <v>#REF!</v>
      </c>
      <c r="Q162" t="e">
        <f>IF(#REF!="A",IF($F162="B",$N$1,$U$1),$U$1)</f>
        <v>#REF!</v>
      </c>
      <c r="R162" t="e">
        <f>IF(#REF!="A",IF($F162="C",$N$1,IF($F162="D",$N$1,IF($F162="E",$N$1,$U$1))),$U$1)</f>
        <v>#REF!</v>
      </c>
      <c r="S162" t="e">
        <f>IF(#REF!="A",IF($F162="F",$N$1,IF($F162="G",$N$1,IF($F162="H",$N$1,$U$1))),$U$1)</f>
        <v>#REF!</v>
      </c>
      <c r="T162" t="str">
        <f t="shared" si="10"/>
        <v>N</v>
      </c>
      <c r="U162" t="str">
        <f t="shared" si="11"/>
        <v>N</v>
      </c>
    </row>
    <row r="163" spans="1:21" ht="12.75">
      <c r="A163" s="10">
        <v>161</v>
      </c>
      <c r="B163" s="162">
        <v>185</v>
      </c>
      <c r="C163" s="14" t="s">
        <v>435</v>
      </c>
      <c r="D163" s="144" t="s">
        <v>436</v>
      </c>
      <c r="E163" s="33">
        <v>1966</v>
      </c>
      <c r="F163" s="57" t="s">
        <v>7</v>
      </c>
      <c r="G163" s="58" t="s">
        <v>127</v>
      </c>
      <c r="H163" s="59" t="s">
        <v>127</v>
      </c>
      <c r="I163" s="60"/>
      <c r="J163" s="136">
        <v>0.02621527777777778</v>
      </c>
      <c r="K163" s="62" t="s">
        <v>301</v>
      </c>
      <c r="L163" s="156" t="s">
        <v>332</v>
      </c>
      <c r="M163" s="64" t="s">
        <v>141</v>
      </c>
      <c r="N163" t="str">
        <f t="shared" si="8"/>
        <v>N</v>
      </c>
      <c r="O163" t="str">
        <f t="shared" si="9"/>
        <v>N</v>
      </c>
      <c r="P163" t="e">
        <f>IF(#REF!="A",IF($F163="A",$N$1,$U$1),$U$1)</f>
        <v>#REF!</v>
      </c>
      <c r="Q163" t="e">
        <f>IF(#REF!="A",IF($F163="B",$N$1,$U$1),$U$1)</f>
        <v>#REF!</v>
      </c>
      <c r="R163" t="e">
        <f>IF(#REF!="A",IF($F163="C",$N$1,IF($F163="D",$N$1,IF($F163="E",$N$1,$U$1))),$U$1)</f>
        <v>#REF!</v>
      </c>
      <c r="S163" t="e">
        <f>IF(#REF!="A",IF($F163="F",$N$1,IF($F163="G",$N$1,IF($F163="H",$N$1,$U$1))),$U$1)</f>
        <v>#REF!</v>
      </c>
      <c r="T163" t="str">
        <f t="shared" si="10"/>
        <v>N</v>
      </c>
      <c r="U163" t="str">
        <f t="shared" si="11"/>
        <v>N</v>
      </c>
    </row>
    <row r="164" spans="1:21" ht="12.75">
      <c r="A164" s="10">
        <v>162</v>
      </c>
      <c r="B164" s="162">
        <v>186</v>
      </c>
      <c r="C164" s="14" t="s">
        <v>437</v>
      </c>
      <c r="D164" s="144" t="s">
        <v>423</v>
      </c>
      <c r="E164" s="33">
        <v>1951</v>
      </c>
      <c r="F164" s="57" t="s">
        <v>8</v>
      </c>
      <c r="G164" s="58" t="s">
        <v>127</v>
      </c>
      <c r="H164" s="59" t="s">
        <v>127</v>
      </c>
      <c r="I164" s="60"/>
      <c r="J164" s="136">
        <v>0.030347222222222223</v>
      </c>
      <c r="K164" s="62" t="s">
        <v>137</v>
      </c>
      <c r="L164" s="156" t="s">
        <v>137</v>
      </c>
      <c r="M164" s="64" t="s">
        <v>141</v>
      </c>
      <c r="N164" t="str">
        <f t="shared" si="8"/>
        <v>N</v>
      </c>
      <c r="O164" t="str">
        <f t="shared" si="9"/>
        <v>N</v>
      </c>
      <c r="P164" t="e">
        <f>IF(#REF!="A",IF($F164="A",$N$1,$U$1),$U$1)</f>
        <v>#REF!</v>
      </c>
      <c r="Q164" t="e">
        <f>IF(#REF!="A",IF($F164="B",$N$1,$U$1),$U$1)</f>
        <v>#REF!</v>
      </c>
      <c r="R164" t="e">
        <f>IF(#REF!="A",IF($F164="C",$N$1,IF($F164="D",$N$1,IF($F164="E",$N$1,$U$1))),$U$1)</f>
        <v>#REF!</v>
      </c>
      <c r="S164" t="e">
        <f>IF(#REF!="A",IF($F164="F",$N$1,IF($F164="G",$N$1,IF($F164="H",$N$1,$U$1))),$U$1)</f>
        <v>#REF!</v>
      </c>
      <c r="T164" t="str">
        <f t="shared" si="10"/>
        <v>N</v>
      </c>
      <c r="U164" t="str">
        <f t="shared" si="11"/>
        <v>N</v>
      </c>
    </row>
    <row r="165" spans="1:21" ht="12.75">
      <c r="A165" s="10">
        <v>163</v>
      </c>
      <c r="B165" s="162">
        <v>187</v>
      </c>
      <c r="C165" s="14" t="s">
        <v>326</v>
      </c>
      <c r="D165" s="144" t="s">
        <v>327</v>
      </c>
      <c r="E165" s="33">
        <v>1955</v>
      </c>
      <c r="F165" s="57" t="s">
        <v>8</v>
      </c>
      <c r="G165" s="58" t="s">
        <v>127</v>
      </c>
      <c r="H165" s="59" t="s">
        <v>127</v>
      </c>
      <c r="I165" s="60"/>
      <c r="J165" s="136">
        <v>0.03136574074074074</v>
      </c>
      <c r="K165" s="62" t="s">
        <v>148</v>
      </c>
      <c r="L165" s="155" t="s">
        <v>438</v>
      </c>
      <c r="M165" s="64" t="s">
        <v>141</v>
      </c>
      <c r="N165" t="str">
        <f t="shared" si="8"/>
        <v>N</v>
      </c>
      <c r="O165" t="str">
        <f t="shared" si="9"/>
        <v>N</v>
      </c>
      <c r="P165" t="e">
        <f>IF(#REF!="A",IF($F165="A",$N$1,$U$1),$U$1)</f>
        <v>#REF!</v>
      </c>
      <c r="Q165" t="e">
        <f>IF(#REF!="A",IF($F165="B",$N$1,$U$1),$U$1)</f>
        <v>#REF!</v>
      </c>
      <c r="R165" t="e">
        <f>IF(#REF!="A",IF($F165="C",$N$1,IF($F165="D",$N$1,IF($F165="E",$N$1,$U$1))),$U$1)</f>
        <v>#REF!</v>
      </c>
      <c r="S165" t="e">
        <f>IF(#REF!="A",IF($F165="F",$N$1,IF($F165="G",$N$1,IF($F165="H",$N$1,$U$1))),$U$1)</f>
        <v>#REF!</v>
      </c>
      <c r="T165" t="str">
        <f t="shared" si="10"/>
        <v>N</v>
      </c>
      <c r="U165" t="str">
        <f t="shared" si="11"/>
        <v>N</v>
      </c>
    </row>
    <row r="166" spans="1:21" ht="12.75">
      <c r="A166" s="10">
        <v>164</v>
      </c>
      <c r="B166" s="162">
        <v>188</v>
      </c>
      <c r="C166" s="14" t="s">
        <v>439</v>
      </c>
      <c r="D166" s="144" t="s">
        <v>374</v>
      </c>
      <c r="E166" s="33">
        <v>1954</v>
      </c>
      <c r="F166" s="57" t="s">
        <v>8</v>
      </c>
      <c r="G166" s="58" t="s">
        <v>127</v>
      </c>
      <c r="H166" s="59" t="s">
        <v>127</v>
      </c>
      <c r="I166" s="60"/>
      <c r="J166" s="136">
        <v>0.022569444444444444</v>
      </c>
      <c r="K166" s="62" t="s">
        <v>137</v>
      </c>
      <c r="L166" s="152" t="s">
        <v>137</v>
      </c>
      <c r="M166" s="64" t="s">
        <v>141</v>
      </c>
      <c r="N166" t="str">
        <f t="shared" si="8"/>
        <v>N</v>
      </c>
      <c r="O166" t="str">
        <f t="shared" si="9"/>
        <v>N</v>
      </c>
      <c r="P166" t="e">
        <f>IF(#REF!="A",IF($F166="A",$N$1,$U$1),$U$1)</f>
        <v>#REF!</v>
      </c>
      <c r="Q166" t="e">
        <f>IF(#REF!="A",IF($F166="B",$N$1,$U$1),$U$1)</f>
        <v>#REF!</v>
      </c>
      <c r="R166" t="e">
        <f>IF(#REF!="A",IF($F166="C",$N$1,IF($F166="D",$N$1,IF($F166="E",$N$1,$U$1))),$U$1)</f>
        <v>#REF!</v>
      </c>
      <c r="S166" t="e">
        <f>IF(#REF!="A",IF($F166="F",$N$1,IF($F166="G",$N$1,IF($F166="H",$N$1,$U$1))),$U$1)</f>
        <v>#REF!</v>
      </c>
      <c r="T166" t="str">
        <f t="shared" si="10"/>
        <v>N</v>
      </c>
      <c r="U166" t="str">
        <f t="shared" si="11"/>
        <v>N</v>
      </c>
    </row>
    <row r="167" spans="1:21" ht="12.75">
      <c r="A167" s="10">
        <v>165</v>
      </c>
      <c r="B167" s="162">
        <v>189</v>
      </c>
      <c r="C167" s="14" t="s">
        <v>303</v>
      </c>
      <c r="D167" s="144" t="s">
        <v>328</v>
      </c>
      <c r="E167" s="33">
        <v>1949</v>
      </c>
      <c r="F167" s="57" t="s">
        <v>8</v>
      </c>
      <c r="G167" s="58" t="s">
        <v>127</v>
      </c>
      <c r="H167" s="59" t="s">
        <v>127</v>
      </c>
      <c r="I167" s="60"/>
      <c r="J167" s="138" t="s">
        <v>440</v>
      </c>
      <c r="K167" s="62" t="s">
        <v>137</v>
      </c>
      <c r="L167" s="152" t="s">
        <v>137</v>
      </c>
      <c r="M167" s="64" t="s">
        <v>141</v>
      </c>
      <c r="N167" t="str">
        <f t="shared" si="8"/>
        <v>N</v>
      </c>
      <c r="O167" t="str">
        <f t="shared" si="9"/>
        <v>N</v>
      </c>
      <c r="P167" t="e">
        <f>IF(#REF!="A",IF($F167="A",$N$1,$U$1),$U$1)</f>
        <v>#REF!</v>
      </c>
      <c r="Q167" t="e">
        <f>IF(#REF!="A",IF($F167="B",$N$1,$U$1),$U$1)</f>
        <v>#REF!</v>
      </c>
      <c r="R167" t="e">
        <f>IF(#REF!="A",IF($F167="C",$N$1,IF($F167="D",$N$1,IF($F167="E",$N$1,$U$1))),$U$1)</f>
        <v>#REF!</v>
      </c>
      <c r="S167" t="e">
        <f>IF(#REF!="A",IF($F167="F",$N$1,IF($F167="G",$N$1,IF($F167="H",$N$1,$U$1))),$U$1)</f>
        <v>#REF!</v>
      </c>
      <c r="T167" t="str">
        <f t="shared" si="10"/>
        <v>N</v>
      </c>
      <c r="U167" t="str">
        <f t="shared" si="11"/>
        <v>N</v>
      </c>
    </row>
    <row r="168" spans="1:21" ht="12.75">
      <c r="A168" s="10">
        <v>166</v>
      </c>
      <c r="B168" s="162">
        <v>190</v>
      </c>
      <c r="C168" s="14" t="s">
        <v>329</v>
      </c>
      <c r="D168" s="144" t="s">
        <v>441</v>
      </c>
      <c r="E168" s="33">
        <v>1953</v>
      </c>
      <c r="F168" s="66" t="s">
        <v>8</v>
      </c>
      <c r="G168" s="67" t="s">
        <v>127</v>
      </c>
      <c r="H168" s="68" t="s">
        <v>127</v>
      </c>
      <c r="I168" s="60"/>
      <c r="J168" s="136">
        <v>0.024895833333333336</v>
      </c>
      <c r="K168" s="62" t="s">
        <v>137</v>
      </c>
      <c r="L168" s="156" t="s">
        <v>137</v>
      </c>
      <c r="M168" s="64" t="s">
        <v>141</v>
      </c>
      <c r="N168" t="str">
        <f t="shared" si="8"/>
        <v>N</v>
      </c>
      <c r="O168" t="str">
        <f t="shared" si="9"/>
        <v>N</v>
      </c>
      <c r="P168" t="e">
        <f>IF(#REF!="A",IF($F168="A",$N$1,$U$1),$U$1)</f>
        <v>#REF!</v>
      </c>
      <c r="Q168" t="e">
        <f>IF(#REF!="A",IF($F168="B",$N$1,$U$1),$U$1)</f>
        <v>#REF!</v>
      </c>
      <c r="R168" t="e">
        <f>IF(#REF!="A",IF($F168="C",$N$1,IF($F168="D",$N$1,IF($F168="E",$N$1,$U$1))),$U$1)</f>
        <v>#REF!</v>
      </c>
      <c r="S168" t="e">
        <f>IF(#REF!="A",IF($F168="F",$N$1,IF($F168="G",$N$1,IF($F168="H",$N$1,$U$1))),$U$1)</f>
        <v>#REF!</v>
      </c>
      <c r="T168" t="str">
        <f t="shared" si="10"/>
        <v>N</v>
      </c>
      <c r="U168" t="str">
        <f t="shared" si="11"/>
        <v>N</v>
      </c>
    </row>
    <row r="169" spans="1:21" ht="12.75">
      <c r="A169" s="10">
        <v>167</v>
      </c>
      <c r="B169" s="162">
        <v>191</v>
      </c>
      <c r="C169" s="14" t="s">
        <v>442</v>
      </c>
      <c r="D169" s="144" t="s">
        <v>443</v>
      </c>
      <c r="E169" s="33">
        <v>1948</v>
      </c>
      <c r="F169" s="57" t="s">
        <v>8</v>
      </c>
      <c r="G169" s="58" t="s">
        <v>6</v>
      </c>
      <c r="H169" s="59" t="s">
        <v>127</v>
      </c>
      <c r="I169" s="60"/>
      <c r="J169" s="136">
        <v>0.024733796296296295</v>
      </c>
      <c r="K169" s="62" t="s">
        <v>133</v>
      </c>
      <c r="L169" s="152" t="s">
        <v>137</v>
      </c>
      <c r="M169" s="64" t="s">
        <v>141</v>
      </c>
      <c r="N169" t="str">
        <f t="shared" si="8"/>
        <v>A</v>
      </c>
      <c r="O169" t="str">
        <f t="shared" si="9"/>
        <v>N</v>
      </c>
      <c r="P169" t="e">
        <f>IF(#REF!="A",IF($F169="A",$N$1,$U$1),$U$1)</f>
        <v>#REF!</v>
      </c>
      <c r="Q169" t="e">
        <f>IF(#REF!="A",IF($F169="B",$N$1,$U$1),$U$1)</f>
        <v>#REF!</v>
      </c>
      <c r="R169" t="e">
        <f>IF(#REF!="A",IF($F169="C",$N$1,IF($F169="D",$N$1,IF($F169="E",$N$1,$U$1))),$U$1)</f>
        <v>#REF!</v>
      </c>
      <c r="S169" t="e">
        <f>IF(#REF!="A",IF($F169="F",$N$1,IF($F169="G",$N$1,IF($F169="H",$N$1,$U$1))),$U$1)</f>
        <v>#REF!</v>
      </c>
      <c r="T169" t="str">
        <f t="shared" si="10"/>
        <v>N</v>
      </c>
      <c r="U169" t="str">
        <f t="shared" si="11"/>
        <v>N</v>
      </c>
    </row>
    <row r="170" spans="1:21" ht="12.75">
      <c r="A170" s="10">
        <v>168</v>
      </c>
      <c r="B170" s="162">
        <v>192</v>
      </c>
      <c r="C170" s="14" t="s">
        <v>444</v>
      </c>
      <c r="D170" s="144" t="s">
        <v>304</v>
      </c>
      <c r="E170" s="33">
        <v>1953</v>
      </c>
      <c r="F170" s="66" t="s">
        <v>8</v>
      </c>
      <c r="G170" s="67" t="s">
        <v>127</v>
      </c>
      <c r="H170" s="68" t="s">
        <v>127</v>
      </c>
      <c r="I170" s="60"/>
      <c r="J170" s="137">
        <v>0.025555555555555554</v>
      </c>
      <c r="K170" s="62" t="s">
        <v>134</v>
      </c>
      <c r="L170" s="152" t="s">
        <v>137</v>
      </c>
      <c r="M170" s="64" t="s">
        <v>141</v>
      </c>
      <c r="N170" t="str">
        <f t="shared" si="8"/>
        <v>N</v>
      </c>
      <c r="O170" t="str">
        <f t="shared" si="9"/>
        <v>N</v>
      </c>
      <c r="P170" t="e">
        <f>IF(#REF!="A",IF($F170="A",$N$1,$U$1),$U$1)</f>
        <v>#REF!</v>
      </c>
      <c r="Q170" t="e">
        <f>IF(#REF!="A",IF($F170="B",$N$1,$U$1),$U$1)</f>
        <v>#REF!</v>
      </c>
      <c r="R170" t="e">
        <f>IF(#REF!="A",IF($F170="C",$N$1,IF($F170="D",$N$1,IF($F170="E",$N$1,$U$1))),$U$1)</f>
        <v>#REF!</v>
      </c>
      <c r="S170" t="e">
        <f>IF(#REF!="A",IF($F170="F",$N$1,IF($F170="G",$N$1,IF($F170="H",$N$1,$U$1))),$U$1)</f>
        <v>#REF!</v>
      </c>
      <c r="T170" t="str">
        <f t="shared" si="10"/>
        <v>N</v>
      </c>
      <c r="U170" t="str">
        <f t="shared" si="11"/>
        <v>N</v>
      </c>
    </row>
    <row r="171" spans="1:21" ht="12.75">
      <c r="A171" s="10">
        <v>169</v>
      </c>
      <c r="B171" s="162">
        <v>193</v>
      </c>
      <c r="C171" s="14" t="s">
        <v>464</v>
      </c>
      <c r="D171" s="144" t="s">
        <v>465</v>
      </c>
      <c r="E171" s="33">
        <v>1956</v>
      </c>
      <c r="F171" s="57" t="s">
        <v>8</v>
      </c>
      <c r="G171" s="58" t="s">
        <v>127</v>
      </c>
      <c r="H171" s="59" t="s">
        <v>127</v>
      </c>
      <c r="I171" s="60"/>
      <c r="J171" s="61">
        <v>0.024814814814814817</v>
      </c>
      <c r="K171" s="62" t="s">
        <v>134</v>
      </c>
      <c r="L171" s="65" t="s">
        <v>137</v>
      </c>
      <c r="M171" s="64" t="s">
        <v>141</v>
      </c>
      <c r="N171" t="str">
        <f t="shared" si="8"/>
        <v>N</v>
      </c>
      <c r="O171" t="str">
        <f t="shared" si="9"/>
        <v>N</v>
      </c>
      <c r="P171" t="e">
        <f>IF(#REF!="A",IF($F171="A",$N$1,$U$1),$U$1)</f>
        <v>#REF!</v>
      </c>
      <c r="Q171" t="e">
        <f>IF(#REF!="A",IF($F171="B",$N$1,$U$1),$U$1)</f>
        <v>#REF!</v>
      </c>
      <c r="R171" t="e">
        <f>IF(#REF!="A",IF($F171="C",$N$1,IF($F171="D",$N$1,IF($F171="E",$N$1,$U$1))),$U$1)</f>
        <v>#REF!</v>
      </c>
      <c r="S171" t="e">
        <f>IF(#REF!="A",IF($F171="F",$N$1,IF($F171="G",$N$1,IF($F171="H",$N$1,$U$1))),$U$1)</f>
        <v>#REF!</v>
      </c>
      <c r="T171" t="str">
        <f t="shared" si="10"/>
        <v>N</v>
      </c>
      <c r="U171" t="str">
        <f t="shared" si="11"/>
        <v>N</v>
      </c>
    </row>
    <row r="172" spans="1:21" ht="12.75">
      <c r="A172" s="10">
        <v>170</v>
      </c>
      <c r="B172" s="162">
        <v>194</v>
      </c>
      <c r="C172" s="14" t="s">
        <v>483</v>
      </c>
      <c r="D172" s="144" t="s">
        <v>479</v>
      </c>
      <c r="E172" s="33">
        <v>1950</v>
      </c>
      <c r="F172" s="57" t="s">
        <v>8</v>
      </c>
      <c r="G172" s="58" t="s">
        <v>127</v>
      </c>
      <c r="H172" s="59" t="s">
        <v>127</v>
      </c>
      <c r="I172" s="60"/>
      <c r="J172" s="62" t="s">
        <v>484</v>
      </c>
      <c r="K172" s="62" t="s">
        <v>137</v>
      </c>
      <c r="L172" s="65" t="s">
        <v>137</v>
      </c>
      <c r="M172" s="64" t="s">
        <v>141</v>
      </c>
      <c r="N172" t="str">
        <f t="shared" si="8"/>
        <v>N</v>
      </c>
      <c r="O172" t="str">
        <f t="shared" si="9"/>
        <v>N</v>
      </c>
      <c r="P172" t="e">
        <f>IF(#REF!="A",IF($F172="A",$N$1,$U$1),$U$1)</f>
        <v>#REF!</v>
      </c>
      <c r="Q172" t="e">
        <f>IF(#REF!="A",IF($F172="B",$N$1,$U$1),$U$1)</f>
        <v>#REF!</v>
      </c>
      <c r="R172" t="e">
        <f>IF(#REF!="A",IF($F172="C",$N$1,IF($F172="D",$N$1,IF($F172="E",$N$1,$U$1))),$U$1)</f>
        <v>#REF!</v>
      </c>
      <c r="S172" t="e">
        <f>IF(#REF!="A",IF($F172="F",$N$1,IF($F172="G",$N$1,IF($F172="H",$N$1,$U$1))),$U$1)</f>
        <v>#REF!</v>
      </c>
      <c r="T172" t="str">
        <f t="shared" si="10"/>
        <v>N</v>
      </c>
      <c r="U172" t="str">
        <f t="shared" si="11"/>
        <v>N</v>
      </c>
    </row>
    <row r="173" spans="1:21" ht="12.75">
      <c r="A173" s="10">
        <v>171</v>
      </c>
      <c r="B173" s="162">
        <v>195</v>
      </c>
      <c r="C173" s="14" t="s">
        <v>498</v>
      </c>
      <c r="D173" s="144" t="s">
        <v>407</v>
      </c>
      <c r="E173" s="33">
        <v>1952</v>
      </c>
      <c r="F173" s="57" t="s">
        <v>8</v>
      </c>
      <c r="G173" s="58" t="s">
        <v>127</v>
      </c>
      <c r="H173" s="59" t="s">
        <v>127</v>
      </c>
      <c r="I173" s="60"/>
      <c r="J173" s="61">
        <v>0.030752314814814816</v>
      </c>
      <c r="K173" s="62" t="s">
        <v>301</v>
      </c>
      <c r="L173" s="65" t="s">
        <v>137</v>
      </c>
      <c r="M173" s="64" t="s">
        <v>141</v>
      </c>
      <c r="N173" t="str">
        <f t="shared" si="8"/>
        <v>N</v>
      </c>
      <c r="O173" t="str">
        <f t="shared" si="9"/>
        <v>N</v>
      </c>
      <c r="P173" t="e">
        <f>IF(#REF!="A",IF($F173="A",$N$1,$U$1),$U$1)</f>
        <v>#REF!</v>
      </c>
      <c r="Q173" t="e">
        <f>IF(#REF!="A",IF($F173="B",$N$1,$U$1),$U$1)</f>
        <v>#REF!</v>
      </c>
      <c r="R173" t="e">
        <f>IF(#REF!="A",IF($F173="C",$N$1,IF($F173="D",$N$1,IF($F173="E",$N$1,$U$1))),$U$1)</f>
        <v>#REF!</v>
      </c>
      <c r="S173" t="e">
        <f>IF(#REF!="A",IF($F173="F",$N$1,IF($F173="G",$N$1,IF($F173="H",$N$1,$U$1))),$U$1)</f>
        <v>#REF!</v>
      </c>
      <c r="T173" t="str">
        <f t="shared" si="10"/>
        <v>N</v>
      </c>
      <c r="U173" t="str">
        <f t="shared" si="11"/>
        <v>N</v>
      </c>
    </row>
    <row r="174" spans="1:21" ht="12.75">
      <c r="A174" s="10">
        <v>172</v>
      </c>
      <c r="B174" s="162">
        <v>196</v>
      </c>
      <c r="C174" s="14" t="s">
        <v>504</v>
      </c>
      <c r="D174" s="144" t="s">
        <v>505</v>
      </c>
      <c r="E174" s="33">
        <v>1953</v>
      </c>
      <c r="F174" s="57" t="s">
        <v>8</v>
      </c>
      <c r="G174" s="58" t="s">
        <v>127</v>
      </c>
      <c r="H174" s="59" t="s">
        <v>127</v>
      </c>
      <c r="I174" s="60"/>
      <c r="J174" s="165" t="s">
        <v>137</v>
      </c>
      <c r="K174" s="165" t="s">
        <v>137</v>
      </c>
      <c r="L174" s="168" t="s">
        <v>137</v>
      </c>
      <c r="M174" s="64" t="s">
        <v>141</v>
      </c>
      <c r="N174" t="str">
        <f t="shared" si="8"/>
        <v>N</v>
      </c>
      <c r="O174" t="str">
        <f t="shared" si="9"/>
        <v>N</v>
      </c>
      <c r="P174" t="e">
        <f>IF(#REF!="A",IF($F174="A",$N$1,$U$1),$U$1)</f>
        <v>#REF!</v>
      </c>
      <c r="Q174" t="e">
        <f>IF(#REF!="A",IF($F174="B",$N$1,$U$1),$U$1)</f>
        <v>#REF!</v>
      </c>
      <c r="R174" t="e">
        <f>IF(#REF!="A",IF($F174="C",$N$1,IF($F174="D",$N$1,IF($F174="E",$N$1,$U$1))),$U$1)</f>
        <v>#REF!</v>
      </c>
      <c r="S174" t="e">
        <f>IF(#REF!="A",IF($F174="F",$N$1,IF($F174="G",$N$1,IF($F174="H",$N$1,$U$1))),$U$1)</f>
        <v>#REF!</v>
      </c>
      <c r="T174" t="str">
        <f t="shared" si="10"/>
        <v>N</v>
      </c>
      <c r="U174" t="str">
        <f t="shared" si="11"/>
        <v>N</v>
      </c>
    </row>
    <row r="175" spans="1:21" ht="12.75">
      <c r="A175" s="10">
        <v>173</v>
      </c>
      <c r="B175" s="162">
        <v>197</v>
      </c>
      <c r="C175" s="14" t="s">
        <v>508</v>
      </c>
      <c r="D175" s="144" t="s">
        <v>509</v>
      </c>
      <c r="E175" s="33">
        <v>1950</v>
      </c>
      <c r="F175" s="57" t="s">
        <v>8</v>
      </c>
      <c r="G175" s="58" t="s">
        <v>127</v>
      </c>
      <c r="H175" s="59" t="s">
        <v>127</v>
      </c>
      <c r="I175" s="60"/>
      <c r="J175" s="165">
        <v>0.0416550925925926</v>
      </c>
      <c r="K175" s="62" t="s">
        <v>133</v>
      </c>
      <c r="L175" s="65">
        <v>902</v>
      </c>
      <c r="M175" s="64" t="s">
        <v>141</v>
      </c>
      <c r="N175" t="str">
        <f t="shared" si="8"/>
        <v>N</v>
      </c>
      <c r="O175" t="str">
        <f t="shared" si="9"/>
        <v>N</v>
      </c>
      <c r="P175" t="e">
        <f>IF(#REF!="A",IF($F175="A",$N$1,$U$1),$U$1)</f>
        <v>#REF!</v>
      </c>
      <c r="Q175" t="e">
        <f>IF(#REF!="A",IF($F175="B",$N$1,$U$1),$U$1)</f>
        <v>#REF!</v>
      </c>
      <c r="R175" t="e">
        <f>IF(#REF!="A",IF($F175="C",$N$1,IF($F175="D",$N$1,IF($F175="E",$N$1,$U$1))),$U$1)</f>
        <v>#REF!</v>
      </c>
      <c r="S175" t="e">
        <f>IF(#REF!="A",IF($F175="F",$N$1,IF($F175="G",$N$1,IF($F175="H",$N$1,$U$1))),$U$1)</f>
        <v>#REF!</v>
      </c>
      <c r="T175" t="str">
        <f t="shared" si="10"/>
        <v>N</v>
      </c>
      <c r="U175" t="str">
        <f t="shared" si="11"/>
        <v>N</v>
      </c>
    </row>
    <row r="176" spans="1:21" ht="12.75">
      <c r="A176" s="10">
        <v>174</v>
      </c>
      <c r="B176" s="162">
        <v>198</v>
      </c>
      <c r="C176" s="14" t="s">
        <v>519</v>
      </c>
      <c r="D176" s="144" t="s">
        <v>520</v>
      </c>
      <c r="E176" s="33">
        <v>1957</v>
      </c>
      <c r="F176" s="57" t="s">
        <v>8</v>
      </c>
      <c r="G176" s="58" t="s">
        <v>6</v>
      </c>
      <c r="H176" s="59" t="s">
        <v>6</v>
      </c>
      <c r="I176" s="60"/>
      <c r="J176" s="170" t="s">
        <v>137</v>
      </c>
      <c r="K176" s="170" t="s">
        <v>137</v>
      </c>
      <c r="L176" s="152" t="s">
        <v>137</v>
      </c>
      <c r="M176" s="64" t="s">
        <v>141</v>
      </c>
      <c r="N176" t="str">
        <f t="shared" si="8"/>
        <v>A</v>
      </c>
      <c r="O176" t="str">
        <f t="shared" si="9"/>
        <v>N</v>
      </c>
      <c r="P176" t="e">
        <f>IF(#REF!="A",IF($F176="A",$N$1,$U$1),$U$1)</f>
        <v>#REF!</v>
      </c>
      <c r="Q176" t="e">
        <f>IF(#REF!="A",IF($F176="B",$N$1,$U$1),$U$1)</f>
        <v>#REF!</v>
      </c>
      <c r="R176" t="e">
        <f>IF(#REF!="A",IF($F176="C",$N$1,IF($F176="D",$N$1,IF($F176="E",$N$1,$U$1))),$U$1)</f>
        <v>#REF!</v>
      </c>
      <c r="S176" t="e">
        <f>IF(#REF!="A",IF($F176="F",$N$1,IF($F176="G",$N$1,IF($F176="H",$N$1,$U$1))),$U$1)</f>
        <v>#REF!</v>
      </c>
      <c r="T176" t="str">
        <f t="shared" si="10"/>
        <v>A</v>
      </c>
      <c r="U176" t="str">
        <f t="shared" si="11"/>
        <v>N</v>
      </c>
    </row>
    <row r="177" spans="1:21" ht="12.75">
      <c r="A177" s="10">
        <v>175</v>
      </c>
      <c r="B177" s="162">
        <v>199</v>
      </c>
      <c r="C177" s="14" t="s">
        <v>573</v>
      </c>
      <c r="D177" s="144" t="s">
        <v>488</v>
      </c>
      <c r="E177" s="33">
        <v>1954</v>
      </c>
      <c r="F177" s="57" t="s">
        <v>8</v>
      </c>
      <c r="G177" s="58" t="s">
        <v>6</v>
      </c>
      <c r="H177" s="59" t="s">
        <v>127</v>
      </c>
      <c r="I177" s="60"/>
      <c r="J177" s="165"/>
      <c r="K177" s="62"/>
      <c r="L177" s="63"/>
      <c r="M177" s="64"/>
      <c r="N177" t="str">
        <f t="shared" si="8"/>
        <v>A</v>
      </c>
      <c r="O177" t="str">
        <f t="shared" si="9"/>
        <v>N</v>
      </c>
      <c r="P177" t="e">
        <f>IF(#REF!="A",IF($F177="A",$N$1,$U$1),$U$1)</f>
        <v>#REF!</v>
      </c>
      <c r="Q177" t="e">
        <f>IF(#REF!="A",IF($F177="B",$N$1,$U$1),$U$1)</f>
        <v>#REF!</v>
      </c>
      <c r="R177" t="e">
        <f>IF(#REF!="A",IF($F177="C",$N$1,IF($F177="D",$N$1,IF($F177="E",$N$1,$U$1))),$U$1)</f>
        <v>#REF!</v>
      </c>
      <c r="S177" t="e">
        <f>IF(#REF!="A",IF($F177="F",$N$1,IF($F177="G",$N$1,IF($F177="H",$N$1,$U$1))),$U$1)</f>
        <v>#REF!</v>
      </c>
      <c r="T177" t="str">
        <f t="shared" si="10"/>
        <v>N</v>
      </c>
      <c r="U177" t="str">
        <f t="shared" si="11"/>
        <v>N</v>
      </c>
    </row>
    <row r="178" spans="1:21" ht="12.75">
      <c r="A178" s="10">
        <v>176</v>
      </c>
      <c r="B178" s="162">
        <v>200</v>
      </c>
      <c r="C178" s="14" t="s">
        <v>571</v>
      </c>
      <c r="D178" s="144" t="s">
        <v>572</v>
      </c>
      <c r="E178" s="33">
        <v>1951</v>
      </c>
      <c r="F178" s="57" t="s">
        <v>8</v>
      </c>
      <c r="G178" s="58" t="s">
        <v>127</v>
      </c>
      <c r="H178" s="59" t="s">
        <v>127</v>
      </c>
      <c r="I178" s="60"/>
      <c r="J178" s="165">
        <v>0.028657407407407406</v>
      </c>
      <c r="K178" s="62"/>
      <c r="L178" s="65"/>
      <c r="M178" s="64"/>
      <c r="N178" t="str">
        <f t="shared" si="8"/>
        <v>N</v>
      </c>
      <c r="O178" t="str">
        <f t="shared" si="9"/>
        <v>N</v>
      </c>
      <c r="P178" t="e">
        <f>IF(#REF!="A",IF($F178="A",$N$1,$U$1),$U$1)</f>
        <v>#REF!</v>
      </c>
      <c r="Q178" t="e">
        <f>IF(#REF!="A",IF($F178="B",$N$1,$U$1),$U$1)</f>
        <v>#REF!</v>
      </c>
      <c r="R178" t="e">
        <f>IF(#REF!="A",IF($F178="C",$N$1,IF($F178="D",$N$1,IF($F178="E",$N$1,$U$1))),$U$1)</f>
        <v>#REF!</v>
      </c>
      <c r="S178" t="e">
        <f>IF(#REF!="A",IF($F178="F",$N$1,IF($F178="G",$N$1,IF($F178="H",$N$1,$U$1))),$U$1)</f>
        <v>#REF!</v>
      </c>
      <c r="T178" t="str">
        <f t="shared" si="10"/>
        <v>N</v>
      </c>
      <c r="U178" t="str">
        <f t="shared" si="11"/>
        <v>N</v>
      </c>
    </row>
    <row r="179" spans="1:21" ht="12.75">
      <c r="A179" s="10">
        <v>177</v>
      </c>
      <c r="B179" s="162">
        <v>201</v>
      </c>
      <c r="C179" s="14" t="s">
        <v>557</v>
      </c>
      <c r="D179" s="144" t="s">
        <v>449</v>
      </c>
      <c r="E179" s="33">
        <v>1952</v>
      </c>
      <c r="F179" s="57" t="s">
        <v>8</v>
      </c>
      <c r="G179" s="58" t="s">
        <v>127</v>
      </c>
      <c r="H179" s="59" t="s">
        <v>127</v>
      </c>
      <c r="I179" s="60"/>
      <c r="J179" s="165">
        <v>0.026157407407407407</v>
      </c>
      <c r="K179" s="62"/>
      <c r="L179" s="63"/>
      <c r="M179" s="64"/>
      <c r="N179" t="str">
        <f t="shared" si="8"/>
        <v>N</v>
      </c>
      <c r="O179" t="str">
        <f t="shared" si="9"/>
        <v>N</v>
      </c>
      <c r="P179" t="e">
        <f>IF(#REF!="A",IF($F179="A",$N$1,$U$1),$U$1)</f>
        <v>#REF!</v>
      </c>
      <c r="Q179" t="e">
        <f>IF(#REF!="A",IF($F179="B",$N$1,$U$1),$U$1)</f>
        <v>#REF!</v>
      </c>
      <c r="R179" t="e">
        <f>IF(#REF!="A",IF($F179="C",$N$1,IF($F179="D",$N$1,IF($F179="E",$N$1,$U$1))),$U$1)</f>
        <v>#REF!</v>
      </c>
      <c r="S179" t="e">
        <f>IF(#REF!="A",IF($F179="F",$N$1,IF($F179="G",$N$1,IF($F179="H",$N$1,$U$1))),$U$1)</f>
        <v>#REF!</v>
      </c>
      <c r="T179" t="str">
        <f t="shared" si="10"/>
        <v>N</v>
      </c>
      <c r="U179" t="str">
        <f t="shared" si="11"/>
        <v>N</v>
      </c>
    </row>
    <row r="180" spans="1:21" ht="12.75">
      <c r="A180" s="10">
        <v>178</v>
      </c>
      <c r="B180" s="162">
        <v>202</v>
      </c>
      <c r="C180" s="14" t="s">
        <v>602</v>
      </c>
      <c r="D180" s="144" t="s">
        <v>603</v>
      </c>
      <c r="E180" s="33">
        <v>1953</v>
      </c>
      <c r="F180" s="57" t="s">
        <v>8</v>
      </c>
      <c r="G180" s="58" t="s">
        <v>127</v>
      </c>
      <c r="H180" s="59" t="s">
        <v>127</v>
      </c>
      <c r="I180" s="60"/>
      <c r="J180" s="165"/>
      <c r="K180" s="62"/>
      <c r="L180" s="65"/>
      <c r="M180" s="64"/>
      <c r="N180" t="str">
        <f t="shared" si="8"/>
        <v>N</v>
      </c>
      <c r="O180" t="str">
        <f t="shared" si="9"/>
        <v>N</v>
      </c>
      <c r="P180" t="e">
        <f>IF(#REF!="A",IF($F180="A",$N$1,$U$1),$U$1)</f>
        <v>#REF!</v>
      </c>
      <c r="Q180" t="e">
        <f>IF(#REF!="A",IF($F180="B",$N$1,$U$1),$U$1)</f>
        <v>#REF!</v>
      </c>
      <c r="R180" t="e">
        <f>IF(#REF!="A",IF($F180="C",$N$1,IF($F180="D",$N$1,IF($F180="E",$N$1,$U$1))),$U$1)</f>
        <v>#REF!</v>
      </c>
      <c r="S180" t="e">
        <f>IF(#REF!="A",IF($F180="F",$N$1,IF($F180="G",$N$1,IF($F180="H",$N$1,$U$1))),$U$1)</f>
        <v>#REF!</v>
      </c>
      <c r="T180" t="str">
        <f t="shared" si="10"/>
        <v>N</v>
      </c>
      <c r="U180" t="str">
        <f t="shared" si="11"/>
        <v>N</v>
      </c>
    </row>
    <row r="181" spans="1:21" ht="12.75">
      <c r="A181" s="10">
        <v>179</v>
      </c>
      <c r="B181" s="162">
        <v>203</v>
      </c>
      <c r="C181" s="14" t="s">
        <v>630</v>
      </c>
      <c r="D181" s="144" t="s">
        <v>387</v>
      </c>
      <c r="E181" s="33">
        <v>1956</v>
      </c>
      <c r="F181" s="66" t="s">
        <v>8</v>
      </c>
      <c r="G181" s="67" t="s">
        <v>127</v>
      </c>
      <c r="H181" s="68" t="s">
        <v>127</v>
      </c>
      <c r="I181" s="60"/>
      <c r="J181" s="165"/>
      <c r="K181" s="61"/>
      <c r="L181" s="65"/>
      <c r="M181" s="64"/>
      <c r="N181" t="str">
        <f t="shared" si="8"/>
        <v>N</v>
      </c>
      <c r="O181" t="str">
        <f t="shared" si="9"/>
        <v>N</v>
      </c>
      <c r="P181" t="e">
        <f>IF(#REF!="A",IF($F181="A",$N$1,$U$1),$U$1)</f>
        <v>#REF!</v>
      </c>
      <c r="Q181" t="e">
        <f>IF(#REF!="A",IF($F181="B",$N$1,$U$1),$U$1)</f>
        <v>#REF!</v>
      </c>
      <c r="R181" t="e">
        <f>IF(#REF!="A",IF($F181="C",$N$1,IF($F181="D",$N$1,IF($F181="E",$N$1,$U$1))),$U$1)</f>
        <v>#REF!</v>
      </c>
      <c r="S181" t="e">
        <f>IF(#REF!="A",IF($F181="F",$N$1,IF($F181="G",$N$1,IF($F181="H",$N$1,$U$1))),$U$1)</f>
        <v>#REF!</v>
      </c>
      <c r="T181" t="str">
        <f t="shared" si="10"/>
        <v>N</v>
      </c>
      <c r="U181" t="str">
        <f t="shared" si="11"/>
        <v>N</v>
      </c>
    </row>
    <row r="182" spans="1:21" ht="12.75">
      <c r="A182" s="10">
        <v>180</v>
      </c>
      <c r="B182" s="162">
        <v>204</v>
      </c>
      <c r="C182" s="14" t="s">
        <v>629</v>
      </c>
      <c r="D182" s="144" t="s">
        <v>791</v>
      </c>
      <c r="E182" s="33">
        <v>1953</v>
      </c>
      <c r="F182" s="57" t="s">
        <v>8</v>
      </c>
      <c r="G182" s="58" t="s">
        <v>6</v>
      </c>
      <c r="H182" s="59" t="s">
        <v>6</v>
      </c>
      <c r="I182" s="60"/>
      <c r="J182" s="165"/>
      <c r="K182" s="62"/>
      <c r="L182" s="65"/>
      <c r="M182" s="64"/>
      <c r="N182" t="str">
        <f t="shared" si="8"/>
        <v>A</v>
      </c>
      <c r="O182" t="str">
        <f t="shared" si="9"/>
        <v>N</v>
      </c>
      <c r="P182" t="e">
        <f>IF(#REF!="A",IF($F182="A",$N$1,$U$1),$U$1)</f>
        <v>#REF!</v>
      </c>
      <c r="Q182" t="e">
        <f>IF(#REF!="A",IF($F182="B",$N$1,$U$1),$U$1)</f>
        <v>#REF!</v>
      </c>
      <c r="R182" t="e">
        <f>IF(#REF!="A",IF($F182="C",$N$1,IF($F182="D",$N$1,IF($F182="E",$N$1,$U$1))),$U$1)</f>
        <v>#REF!</v>
      </c>
      <c r="S182" t="e">
        <f>IF(#REF!="A",IF($F182="F",$N$1,IF($F182="G",$N$1,IF($F182="H",$N$1,$U$1))),$U$1)</f>
        <v>#REF!</v>
      </c>
      <c r="T182" t="str">
        <f t="shared" si="10"/>
        <v>A</v>
      </c>
      <c r="U182" t="str">
        <f t="shared" si="11"/>
        <v>N</v>
      </c>
    </row>
    <row r="183" spans="1:21" ht="12.75">
      <c r="A183" s="10">
        <v>181</v>
      </c>
      <c r="B183" s="162">
        <v>205</v>
      </c>
      <c r="C183" s="14" t="s">
        <v>628</v>
      </c>
      <c r="D183" s="144" t="s">
        <v>488</v>
      </c>
      <c r="E183" s="33">
        <v>1953</v>
      </c>
      <c r="F183" s="57" t="s">
        <v>8</v>
      </c>
      <c r="G183" s="58" t="s">
        <v>6</v>
      </c>
      <c r="H183" s="59" t="s">
        <v>127</v>
      </c>
      <c r="I183" s="60"/>
      <c r="J183" s="165"/>
      <c r="K183" s="62"/>
      <c r="L183" s="65"/>
      <c r="M183" s="64"/>
      <c r="N183" t="str">
        <f t="shared" si="8"/>
        <v>A</v>
      </c>
      <c r="O183" t="str">
        <f t="shared" si="9"/>
        <v>N</v>
      </c>
      <c r="P183" t="e">
        <f>IF(#REF!="A",IF($F183="A",$N$1,$U$1),$U$1)</f>
        <v>#REF!</v>
      </c>
      <c r="Q183" t="e">
        <f>IF(#REF!="A",IF($F183="B",$N$1,$U$1),$U$1)</f>
        <v>#REF!</v>
      </c>
      <c r="R183" t="e">
        <f>IF(#REF!="A",IF($F183="C",$N$1,IF($F183="D",$N$1,IF($F183="E",$N$1,$U$1))),$U$1)</f>
        <v>#REF!</v>
      </c>
      <c r="S183" t="e">
        <f>IF(#REF!="A",IF($F183="F",$N$1,IF($F183="G",$N$1,IF($F183="H",$N$1,$U$1))),$U$1)</f>
        <v>#REF!</v>
      </c>
      <c r="T183" t="str">
        <f t="shared" si="10"/>
        <v>N</v>
      </c>
      <c r="U183" t="str">
        <f t="shared" si="11"/>
        <v>N</v>
      </c>
    </row>
    <row r="184" spans="1:21" ht="12.75">
      <c r="A184" s="10">
        <v>182</v>
      </c>
      <c r="B184" s="162">
        <v>206</v>
      </c>
      <c r="C184" s="14" t="s">
        <v>684</v>
      </c>
      <c r="D184" s="144" t="s">
        <v>802</v>
      </c>
      <c r="E184" s="33">
        <v>1950</v>
      </c>
      <c r="F184" s="57" t="s">
        <v>8</v>
      </c>
      <c r="G184" s="58" t="s">
        <v>6</v>
      </c>
      <c r="H184" s="59" t="s">
        <v>127</v>
      </c>
      <c r="I184" s="70"/>
      <c r="J184" s="165"/>
      <c r="K184" s="62"/>
      <c r="L184" s="65"/>
      <c r="M184" s="64"/>
      <c r="N184" t="str">
        <f t="shared" si="8"/>
        <v>A</v>
      </c>
      <c r="O184" t="str">
        <f t="shared" si="9"/>
        <v>N</v>
      </c>
      <c r="P184" t="e">
        <f>IF(#REF!="A",IF($F184="A",$N$1,$U$1),$U$1)</f>
        <v>#REF!</v>
      </c>
      <c r="Q184" t="e">
        <f>IF(#REF!="A",IF($F184="B",$N$1,$U$1),$U$1)</f>
        <v>#REF!</v>
      </c>
      <c r="R184" t="e">
        <f>IF(#REF!="A",IF($F184="C",$N$1,IF($F184="D",$N$1,IF($F184="E",$N$1,$U$1))),$U$1)</f>
        <v>#REF!</v>
      </c>
      <c r="S184" t="e">
        <f>IF(#REF!="A",IF($F184="F",$N$1,IF($F184="G",$N$1,IF($F184="H",$N$1,$U$1))),$U$1)</f>
        <v>#REF!</v>
      </c>
      <c r="T184" t="str">
        <f t="shared" si="10"/>
        <v>N</v>
      </c>
      <c r="U184" t="str">
        <f t="shared" si="11"/>
        <v>N</v>
      </c>
    </row>
    <row r="185" spans="1:21" ht="12.75">
      <c r="A185" s="10">
        <v>183</v>
      </c>
      <c r="B185" s="162">
        <v>207</v>
      </c>
      <c r="C185" s="14" t="s">
        <v>303</v>
      </c>
      <c r="D185" s="144" t="s">
        <v>328</v>
      </c>
      <c r="E185" s="33">
        <v>1949</v>
      </c>
      <c r="F185" s="57" t="s">
        <v>8</v>
      </c>
      <c r="G185" s="58" t="s">
        <v>127</v>
      </c>
      <c r="H185" s="59" t="s">
        <v>127</v>
      </c>
      <c r="I185" s="60"/>
      <c r="J185" s="165">
        <v>0.024583333333333332</v>
      </c>
      <c r="K185" s="62"/>
      <c r="L185" s="65"/>
      <c r="M185" s="64"/>
      <c r="N185" t="str">
        <f t="shared" si="8"/>
        <v>N</v>
      </c>
      <c r="O185" t="str">
        <f t="shared" si="9"/>
        <v>N</v>
      </c>
      <c r="P185" t="e">
        <f>IF(#REF!="A",IF($F185="A",$N$1,$U$1),$U$1)</f>
        <v>#REF!</v>
      </c>
      <c r="Q185" t="e">
        <f>IF(#REF!="A",IF($F185="B",$N$1,$U$1),$U$1)</f>
        <v>#REF!</v>
      </c>
      <c r="R185" t="e">
        <f>IF(#REF!="A",IF($F185="C",$N$1,IF($F185="D",$N$1,IF($F185="E",$N$1,$U$1))),$U$1)</f>
        <v>#REF!</v>
      </c>
      <c r="S185" t="e">
        <f>IF(#REF!="A",IF($F185="F",$N$1,IF($F185="G",$N$1,IF($F185="H",$N$1,$U$1))),$U$1)</f>
        <v>#REF!</v>
      </c>
      <c r="T185" t="str">
        <f t="shared" si="10"/>
        <v>N</v>
      </c>
      <c r="U185" t="str">
        <f t="shared" si="11"/>
        <v>N</v>
      </c>
    </row>
    <row r="186" spans="1:21" ht="12.75">
      <c r="A186" s="10">
        <v>184</v>
      </c>
      <c r="B186" s="162">
        <v>208</v>
      </c>
      <c r="C186" s="14" t="s">
        <v>683</v>
      </c>
      <c r="D186" s="144" t="s">
        <v>793</v>
      </c>
      <c r="E186" s="33">
        <v>1955</v>
      </c>
      <c r="F186" s="57" t="s">
        <v>8</v>
      </c>
      <c r="G186" s="58" t="s">
        <v>127</v>
      </c>
      <c r="H186" s="59" t="s">
        <v>127</v>
      </c>
      <c r="I186" s="70"/>
      <c r="J186" s="165"/>
      <c r="K186" s="62"/>
      <c r="L186" s="65"/>
      <c r="M186" s="64"/>
      <c r="N186" t="str">
        <f t="shared" si="8"/>
        <v>N</v>
      </c>
      <c r="O186" t="str">
        <f t="shared" si="9"/>
        <v>N</v>
      </c>
      <c r="P186" t="e">
        <f>IF(#REF!="A",IF($F186="A",$N$1,$U$1),$U$1)</f>
        <v>#REF!</v>
      </c>
      <c r="Q186" t="e">
        <f>IF(#REF!="A",IF($F186="B",$N$1,$U$1),$U$1)</f>
        <v>#REF!</v>
      </c>
      <c r="R186" t="e">
        <f>IF(#REF!="A",IF($F186="C",$N$1,IF($F186="D",$N$1,IF($F186="E",$N$1,$U$1))),$U$1)</f>
        <v>#REF!</v>
      </c>
      <c r="S186" t="e">
        <f>IF(#REF!="A",IF($F186="F",$N$1,IF($F186="G",$N$1,IF($F186="H",$N$1,$U$1))),$U$1)</f>
        <v>#REF!</v>
      </c>
      <c r="T186" t="str">
        <f t="shared" si="10"/>
        <v>N</v>
      </c>
      <c r="U186" t="str">
        <f t="shared" si="11"/>
        <v>N</v>
      </c>
    </row>
    <row r="187" spans="1:21" ht="12.75">
      <c r="A187" s="10">
        <v>185</v>
      </c>
      <c r="B187" s="162">
        <v>209</v>
      </c>
      <c r="C187" s="14" t="s">
        <v>799</v>
      </c>
      <c r="D187" s="144" t="s">
        <v>681</v>
      </c>
      <c r="E187" s="33">
        <v>1954</v>
      </c>
      <c r="F187" s="57" t="s">
        <v>8</v>
      </c>
      <c r="G187" s="58" t="s">
        <v>127</v>
      </c>
      <c r="H187" s="59" t="s">
        <v>127</v>
      </c>
      <c r="I187" s="70"/>
      <c r="J187" s="165"/>
      <c r="K187" s="62"/>
      <c r="L187" s="65"/>
      <c r="M187" s="64"/>
      <c r="N187" t="str">
        <f t="shared" si="8"/>
        <v>N</v>
      </c>
      <c r="O187" t="str">
        <f t="shared" si="9"/>
        <v>N</v>
      </c>
      <c r="P187" t="e">
        <f>IF(#REF!="A",IF($F187="A",$N$1,$U$1),$U$1)</f>
        <v>#REF!</v>
      </c>
      <c r="Q187" t="e">
        <f>IF(#REF!="A",IF($F187="B",$N$1,$U$1),$U$1)</f>
        <v>#REF!</v>
      </c>
      <c r="R187" t="e">
        <f>IF(#REF!="A",IF($F187="C",$N$1,IF($F187="D",$N$1,IF($F187="E",$N$1,$U$1))),$U$1)</f>
        <v>#REF!</v>
      </c>
      <c r="S187" t="e">
        <f>IF(#REF!="A",IF($F187="F",$N$1,IF($F187="G",$N$1,IF($F187="H",$N$1,$U$1))),$U$1)</f>
        <v>#REF!</v>
      </c>
      <c r="T187" t="str">
        <f t="shared" si="10"/>
        <v>N</v>
      </c>
      <c r="U187" t="str">
        <f t="shared" si="11"/>
        <v>N</v>
      </c>
    </row>
    <row r="188" spans="1:21" ht="12.75">
      <c r="A188" s="10">
        <v>186</v>
      </c>
      <c r="B188" s="162">
        <v>210</v>
      </c>
      <c r="C188" s="14" t="s">
        <v>764</v>
      </c>
      <c r="D188" s="144" t="s">
        <v>297</v>
      </c>
      <c r="E188" s="33">
        <v>1953</v>
      </c>
      <c r="F188" s="57" t="s">
        <v>8</v>
      </c>
      <c r="G188" s="58" t="s">
        <v>127</v>
      </c>
      <c r="H188" s="59" t="s">
        <v>127</v>
      </c>
      <c r="I188" s="70"/>
      <c r="J188" s="165"/>
      <c r="K188" s="62"/>
      <c r="L188" s="65"/>
      <c r="M188" s="64"/>
      <c r="N188" t="str">
        <f t="shared" si="8"/>
        <v>N</v>
      </c>
      <c r="O188" t="str">
        <f t="shared" si="9"/>
        <v>N</v>
      </c>
      <c r="P188" t="e">
        <f>IF(#REF!="A",IF($F188="A",$N$1,$U$1),$U$1)</f>
        <v>#REF!</v>
      </c>
      <c r="Q188" t="e">
        <f>IF(#REF!="A",IF($F188="B",$N$1,$U$1),$U$1)</f>
        <v>#REF!</v>
      </c>
      <c r="R188" t="e">
        <f>IF(#REF!="A",IF($F188="C",$N$1,IF($F188="D",$N$1,IF($F188="E",$N$1,$U$1))),$U$1)</f>
        <v>#REF!</v>
      </c>
      <c r="S188" t="e">
        <f>IF(#REF!="A",IF($F188="F",$N$1,IF($F188="G",$N$1,IF($F188="H",$N$1,$U$1))),$U$1)</f>
        <v>#REF!</v>
      </c>
      <c r="T188" t="str">
        <f t="shared" si="10"/>
        <v>N</v>
      </c>
      <c r="U188" t="str">
        <f t="shared" si="11"/>
        <v>N</v>
      </c>
    </row>
    <row r="189" spans="1:21" ht="12.75">
      <c r="A189" s="10">
        <v>187</v>
      </c>
      <c r="B189" s="162">
        <v>211</v>
      </c>
      <c r="C189" s="14" t="s">
        <v>765</v>
      </c>
      <c r="D189" s="144" t="s">
        <v>766</v>
      </c>
      <c r="E189" s="33">
        <v>1954</v>
      </c>
      <c r="F189" s="57" t="s">
        <v>8</v>
      </c>
      <c r="G189" s="58" t="s">
        <v>127</v>
      </c>
      <c r="H189" s="59" t="s">
        <v>127</v>
      </c>
      <c r="I189" s="70"/>
      <c r="J189" s="165"/>
      <c r="K189" s="62"/>
      <c r="L189" s="65"/>
      <c r="M189" s="64"/>
      <c r="N189" t="str">
        <f t="shared" si="8"/>
        <v>N</v>
      </c>
      <c r="O189" t="str">
        <f t="shared" si="9"/>
        <v>N</v>
      </c>
      <c r="P189" t="e">
        <f>IF(#REF!="A",IF($F189="A",$N$1,$U$1),$U$1)</f>
        <v>#REF!</v>
      </c>
      <c r="Q189" t="e">
        <f>IF(#REF!="A",IF($F189="B",$N$1,$U$1),$U$1)</f>
        <v>#REF!</v>
      </c>
      <c r="R189" t="e">
        <f>IF(#REF!="A",IF($F189="C",$N$1,IF($F189="D",$N$1,IF($F189="E",$N$1,$U$1))),$U$1)</f>
        <v>#REF!</v>
      </c>
      <c r="S189" t="e">
        <f>IF(#REF!="A",IF($F189="F",$N$1,IF($F189="G",$N$1,IF($F189="H",$N$1,$U$1))),$U$1)</f>
        <v>#REF!</v>
      </c>
      <c r="T189" t="str">
        <f t="shared" si="10"/>
        <v>N</v>
      </c>
      <c r="U189" t="str">
        <f t="shared" si="11"/>
        <v>N</v>
      </c>
    </row>
    <row r="190" spans="1:21" ht="12.75">
      <c r="A190" s="10">
        <v>188</v>
      </c>
      <c r="B190" s="162">
        <v>212</v>
      </c>
      <c r="C190" s="14" t="s">
        <v>758</v>
      </c>
      <c r="D190" s="144" t="s">
        <v>759</v>
      </c>
      <c r="E190" s="33">
        <v>1956</v>
      </c>
      <c r="F190" s="57" t="s">
        <v>8</v>
      </c>
      <c r="G190" s="58" t="s">
        <v>127</v>
      </c>
      <c r="H190" s="59" t="s">
        <v>127</v>
      </c>
      <c r="I190" s="70"/>
      <c r="J190" s="165"/>
      <c r="K190" s="62"/>
      <c r="L190" s="65"/>
      <c r="M190" s="64"/>
      <c r="N190" t="str">
        <f t="shared" si="8"/>
        <v>N</v>
      </c>
      <c r="O190" t="str">
        <f t="shared" si="9"/>
        <v>N</v>
      </c>
      <c r="P190" t="e">
        <f>IF(#REF!="A",IF($F190="A",$N$1,$U$1),$U$1)</f>
        <v>#REF!</v>
      </c>
      <c r="Q190" t="e">
        <f>IF(#REF!="A",IF($F190="B",$N$1,$U$1),$U$1)</f>
        <v>#REF!</v>
      </c>
      <c r="R190" t="e">
        <f>IF(#REF!="A",IF($F190="C",$N$1,IF($F190="D",$N$1,IF($F190="E",$N$1,$U$1))),$U$1)</f>
        <v>#REF!</v>
      </c>
      <c r="S190" t="e">
        <f>IF(#REF!="A",IF($F190="F",$N$1,IF($F190="G",$N$1,IF($F190="H",$N$1,$U$1))),$U$1)</f>
        <v>#REF!</v>
      </c>
      <c r="T190" t="str">
        <f t="shared" si="10"/>
        <v>N</v>
      </c>
      <c r="U190" t="str">
        <f t="shared" si="11"/>
        <v>N</v>
      </c>
    </row>
    <row r="191" spans="1:21" ht="12.75">
      <c r="A191" s="10">
        <v>189</v>
      </c>
      <c r="B191" s="162">
        <v>213</v>
      </c>
      <c r="C191" s="14" t="s">
        <v>762</v>
      </c>
      <c r="D191" s="144" t="s">
        <v>763</v>
      </c>
      <c r="E191" s="33">
        <v>1951</v>
      </c>
      <c r="F191" s="57" t="s">
        <v>8</v>
      </c>
      <c r="G191" s="58" t="s">
        <v>127</v>
      </c>
      <c r="H191" s="59" t="s">
        <v>127</v>
      </c>
      <c r="I191" s="70"/>
      <c r="J191" s="165"/>
      <c r="K191" s="62"/>
      <c r="L191" s="65"/>
      <c r="M191" s="64"/>
      <c r="N191" t="str">
        <f t="shared" si="8"/>
        <v>N</v>
      </c>
      <c r="O191" t="str">
        <f t="shared" si="9"/>
        <v>N</v>
      </c>
      <c r="P191" t="e">
        <f>IF(#REF!="A",IF($F191="A",$N$1,$U$1),$U$1)</f>
        <v>#REF!</v>
      </c>
      <c r="Q191" t="e">
        <f>IF(#REF!="A",IF($F191="B",$N$1,$U$1),$U$1)</f>
        <v>#REF!</v>
      </c>
      <c r="R191" t="e">
        <f>IF(#REF!="A",IF($F191="C",$N$1,IF($F191="D",$N$1,IF($F191="E",$N$1,$U$1))),$U$1)</f>
        <v>#REF!</v>
      </c>
      <c r="S191" t="e">
        <f>IF(#REF!="A",IF($F191="F",$N$1,IF($F191="G",$N$1,IF($F191="H",$N$1,$U$1))),$U$1)</f>
        <v>#REF!</v>
      </c>
      <c r="T191" t="str">
        <f t="shared" si="10"/>
        <v>N</v>
      </c>
      <c r="U191" t="str">
        <f t="shared" si="11"/>
        <v>N</v>
      </c>
    </row>
    <row r="192" spans="1:21" ht="12.75">
      <c r="A192" s="10">
        <v>190</v>
      </c>
      <c r="B192" s="162">
        <v>214</v>
      </c>
      <c r="C192" s="14" t="s">
        <v>808</v>
      </c>
      <c r="D192" s="144" t="s">
        <v>577</v>
      </c>
      <c r="E192" s="33">
        <v>1949</v>
      </c>
      <c r="F192" s="57" t="s">
        <v>8</v>
      </c>
      <c r="G192" s="58" t="s">
        <v>127</v>
      </c>
      <c r="H192" s="59" t="s">
        <v>127</v>
      </c>
      <c r="I192" s="70"/>
      <c r="J192" s="165"/>
      <c r="K192" s="62"/>
      <c r="L192" s="65"/>
      <c r="M192" s="64"/>
      <c r="N192" t="str">
        <f t="shared" si="8"/>
        <v>N</v>
      </c>
      <c r="O192" t="str">
        <f t="shared" si="9"/>
        <v>N</v>
      </c>
      <c r="P192" t="e">
        <f>IF(#REF!="A",IF($F192="A",$N$1,$U$1),$U$1)</f>
        <v>#REF!</v>
      </c>
      <c r="Q192" t="e">
        <f>IF(#REF!="A",IF($F192="B",$N$1,$U$1),$U$1)</f>
        <v>#REF!</v>
      </c>
      <c r="R192" t="e">
        <f>IF(#REF!="A",IF($F192="C",$N$1,IF($F192="D",$N$1,IF($F192="E",$N$1,$U$1))),$U$1)</f>
        <v>#REF!</v>
      </c>
      <c r="S192" t="e">
        <f>IF(#REF!="A",IF($F192="F",$N$1,IF($F192="G",$N$1,IF($F192="H",$N$1,$U$1))),$U$1)</f>
        <v>#REF!</v>
      </c>
      <c r="T192" t="str">
        <f t="shared" si="10"/>
        <v>N</v>
      </c>
      <c r="U192" t="str">
        <f t="shared" si="11"/>
        <v>N</v>
      </c>
    </row>
    <row r="193" spans="1:21" ht="12.75">
      <c r="A193" s="10">
        <v>191</v>
      </c>
      <c r="B193" s="162">
        <v>215</v>
      </c>
      <c r="C193" s="14" t="s">
        <v>760</v>
      </c>
      <c r="D193" s="144" t="s">
        <v>761</v>
      </c>
      <c r="E193" s="33">
        <v>1952</v>
      </c>
      <c r="F193" s="57" t="s">
        <v>8</v>
      </c>
      <c r="G193" s="58" t="s">
        <v>6</v>
      </c>
      <c r="H193" s="59" t="s">
        <v>127</v>
      </c>
      <c r="I193" s="70"/>
      <c r="J193" s="165"/>
      <c r="K193" s="62"/>
      <c r="L193" s="65"/>
      <c r="M193" s="64"/>
      <c r="N193" t="str">
        <f t="shared" si="8"/>
        <v>A</v>
      </c>
      <c r="O193" t="str">
        <f t="shared" si="9"/>
        <v>N</v>
      </c>
      <c r="P193" t="e">
        <f>IF(#REF!="A",IF($F193="A",$N$1,$U$1),$U$1)</f>
        <v>#REF!</v>
      </c>
      <c r="Q193" t="e">
        <f>IF(#REF!="A",IF($F193="B",$N$1,$U$1),$U$1)</f>
        <v>#REF!</v>
      </c>
      <c r="R193" t="e">
        <f>IF(#REF!="A",IF($F193="C",$N$1,IF($F193="D",$N$1,IF($F193="E",$N$1,$U$1))),$U$1)</f>
        <v>#REF!</v>
      </c>
      <c r="S193" t="e">
        <f>IF(#REF!="A",IF($F193="F",$N$1,IF($F193="G",$N$1,IF($F193="H",$N$1,$U$1))),$U$1)</f>
        <v>#REF!</v>
      </c>
      <c r="T193" t="str">
        <f t="shared" si="10"/>
        <v>N</v>
      </c>
      <c r="U193" t="str">
        <f t="shared" si="11"/>
        <v>N</v>
      </c>
    </row>
    <row r="194" spans="1:21" ht="12.75">
      <c r="A194" s="10">
        <v>192</v>
      </c>
      <c r="B194" s="162">
        <v>216</v>
      </c>
      <c r="C194" s="14" t="s">
        <v>726</v>
      </c>
      <c r="D194" s="144" t="s">
        <v>681</v>
      </c>
      <c r="E194" s="33">
        <v>1953</v>
      </c>
      <c r="F194" s="57" t="s">
        <v>8</v>
      </c>
      <c r="G194" s="58" t="s">
        <v>6</v>
      </c>
      <c r="H194" s="59" t="s">
        <v>127</v>
      </c>
      <c r="I194" s="70"/>
      <c r="J194" s="165"/>
      <c r="K194" s="62"/>
      <c r="L194" s="65"/>
      <c r="M194" s="64"/>
      <c r="N194" t="str">
        <f t="shared" si="8"/>
        <v>A</v>
      </c>
      <c r="O194" t="str">
        <f t="shared" si="9"/>
        <v>N</v>
      </c>
      <c r="P194" t="e">
        <f>IF(#REF!="A",IF($F194="A",$N$1,$U$1),$U$1)</f>
        <v>#REF!</v>
      </c>
      <c r="Q194" t="e">
        <f>IF(#REF!="A",IF($F194="B",$N$1,$U$1),$U$1)</f>
        <v>#REF!</v>
      </c>
      <c r="R194" t="e">
        <f>IF(#REF!="A",IF($F194="C",$N$1,IF($F194="D",$N$1,IF($F194="E",$N$1,$U$1))),$U$1)</f>
        <v>#REF!</v>
      </c>
      <c r="S194" t="e">
        <f>IF(#REF!="A",IF($F194="F",$N$1,IF($F194="G",$N$1,IF($F194="H",$N$1,$U$1))),$U$1)</f>
        <v>#REF!</v>
      </c>
      <c r="T194" t="str">
        <f t="shared" si="10"/>
        <v>N</v>
      </c>
      <c r="U194" t="str">
        <f t="shared" si="11"/>
        <v>N</v>
      </c>
    </row>
    <row r="195" spans="1:21" ht="12.75">
      <c r="A195" s="10">
        <v>193</v>
      </c>
      <c r="B195" s="162">
        <v>217</v>
      </c>
      <c r="C195" s="14" t="s">
        <v>756</v>
      </c>
      <c r="D195" s="144" t="s">
        <v>757</v>
      </c>
      <c r="E195" s="33">
        <v>1952</v>
      </c>
      <c r="F195" s="57" t="s">
        <v>8</v>
      </c>
      <c r="G195" s="58" t="s">
        <v>127</v>
      </c>
      <c r="H195" s="59" t="s">
        <v>127</v>
      </c>
      <c r="I195" s="70"/>
      <c r="J195" s="165"/>
      <c r="K195" s="62"/>
      <c r="L195" s="65"/>
      <c r="M195" s="64"/>
      <c r="N195" t="str">
        <f aca="true" t="shared" si="12" ref="N195:N258">IF(G195="A",IF($F195="A",$N$1,IF($F195="B",$N$1,IF($F195="C",$N$1,IF($F195="D",$N$1,IF($F195="E",$N$1,$U$1))))),$U$1)</f>
        <v>N</v>
      </c>
      <c r="O195" t="str">
        <f aca="true" t="shared" si="13" ref="O195:O258">IF(G195="A",IF($F195="F",$N$1,IF($F195="G",$N$1,IF($F195="H",$N$1,$U$1))),$U$1)</f>
        <v>N</v>
      </c>
      <c r="P195" t="e">
        <f>IF(#REF!="A",IF($F195="A",$N$1,$U$1),$U$1)</f>
        <v>#REF!</v>
      </c>
      <c r="Q195" t="e">
        <f>IF(#REF!="A",IF($F195="B",$N$1,$U$1),$U$1)</f>
        <v>#REF!</v>
      </c>
      <c r="R195" t="e">
        <f>IF(#REF!="A",IF($F195="C",$N$1,IF($F195="D",$N$1,IF($F195="E",$N$1,$U$1))),$U$1)</f>
        <v>#REF!</v>
      </c>
      <c r="S195" t="e">
        <f>IF(#REF!="A",IF($F195="F",$N$1,IF($F195="G",$N$1,IF($F195="H",$N$1,$U$1))),$U$1)</f>
        <v>#REF!</v>
      </c>
      <c r="T195" t="str">
        <f aca="true" t="shared" si="14" ref="T195:T258">IF(H195="A",IF($F195="A",$N$1,IF($F195="B",$N$1,IF($F195="C",$N$1,IF($F195="D",$N$1,IF($F195="E",$N$1,$U$1))))),$U$1)</f>
        <v>N</v>
      </c>
      <c r="U195" t="str">
        <f aca="true" t="shared" si="15" ref="U195:U258">IF(H195="A",IF($F195="F",$N$1,IF($F195="G",$N$1,IF($F195="H",$N$1,$U$1))),$U$1)</f>
        <v>N</v>
      </c>
    </row>
    <row r="196" spans="1:21" ht="12.75">
      <c r="A196" s="10">
        <v>194</v>
      </c>
      <c r="B196" s="162">
        <v>218</v>
      </c>
      <c r="C196" s="14" t="s">
        <v>754</v>
      </c>
      <c r="D196" s="144" t="s">
        <v>755</v>
      </c>
      <c r="E196" s="33">
        <v>1956</v>
      </c>
      <c r="F196" s="57" t="s">
        <v>8</v>
      </c>
      <c r="G196" s="58" t="s">
        <v>127</v>
      </c>
      <c r="H196" s="59" t="s">
        <v>127</v>
      </c>
      <c r="I196" s="70"/>
      <c r="J196" s="165"/>
      <c r="K196" s="62"/>
      <c r="L196" s="65"/>
      <c r="M196" s="64"/>
      <c r="N196" t="str">
        <f t="shared" si="12"/>
        <v>N</v>
      </c>
      <c r="O196" t="str">
        <f t="shared" si="13"/>
        <v>N</v>
      </c>
      <c r="P196" t="e">
        <f>IF(#REF!="A",IF($F196="A",$N$1,$U$1),$U$1)</f>
        <v>#REF!</v>
      </c>
      <c r="Q196" t="e">
        <f>IF(#REF!="A",IF($F196="B",$N$1,$U$1),$U$1)</f>
        <v>#REF!</v>
      </c>
      <c r="R196" t="e">
        <f>IF(#REF!="A",IF($F196="C",$N$1,IF($F196="D",$N$1,IF($F196="E",$N$1,$U$1))),$U$1)</f>
        <v>#REF!</v>
      </c>
      <c r="S196" t="e">
        <f>IF(#REF!="A",IF($F196="F",$N$1,IF($F196="G",$N$1,IF($F196="H",$N$1,$U$1))),$U$1)</f>
        <v>#REF!</v>
      </c>
      <c r="T196" t="str">
        <f t="shared" si="14"/>
        <v>N</v>
      </c>
      <c r="U196" t="str">
        <f t="shared" si="15"/>
        <v>N</v>
      </c>
    </row>
    <row r="197" spans="1:21" ht="12.75">
      <c r="A197" s="10">
        <v>195</v>
      </c>
      <c r="B197" s="162">
        <v>219</v>
      </c>
      <c r="C197" s="14" t="s">
        <v>752</v>
      </c>
      <c r="D197" s="144" t="s">
        <v>753</v>
      </c>
      <c r="E197" s="33">
        <v>1954</v>
      </c>
      <c r="F197" s="57" t="s">
        <v>8</v>
      </c>
      <c r="G197" s="58" t="s">
        <v>127</v>
      </c>
      <c r="H197" s="59" t="s">
        <v>127</v>
      </c>
      <c r="I197" s="70"/>
      <c r="J197" s="165"/>
      <c r="K197" s="62"/>
      <c r="L197" s="65"/>
      <c r="M197" s="64"/>
      <c r="N197" t="str">
        <f t="shared" si="12"/>
        <v>N</v>
      </c>
      <c r="O197" t="str">
        <f t="shared" si="13"/>
        <v>N</v>
      </c>
      <c r="P197" t="e">
        <f>IF(#REF!="A",IF($F197="A",$N$1,$U$1),$U$1)</f>
        <v>#REF!</v>
      </c>
      <c r="Q197" t="e">
        <f>IF(#REF!="A",IF($F197="B",$N$1,$U$1),$U$1)</f>
        <v>#REF!</v>
      </c>
      <c r="R197" t="e">
        <f>IF(#REF!="A",IF($F197="C",$N$1,IF($F197="D",$N$1,IF($F197="E",$N$1,$U$1))),$U$1)</f>
        <v>#REF!</v>
      </c>
      <c r="S197" t="e">
        <f>IF(#REF!="A",IF($F197="F",$N$1,IF($F197="G",$N$1,IF($F197="H",$N$1,$U$1))),$U$1)</f>
        <v>#REF!</v>
      </c>
      <c r="T197" t="str">
        <f t="shared" si="14"/>
        <v>N</v>
      </c>
      <c r="U197" t="str">
        <f t="shared" si="15"/>
        <v>N</v>
      </c>
    </row>
    <row r="198" spans="1:21" ht="12.75">
      <c r="A198" s="10">
        <v>196</v>
      </c>
      <c r="B198" s="162">
        <v>220</v>
      </c>
      <c r="C198" s="14" t="s">
        <v>751</v>
      </c>
      <c r="D198" s="144" t="s">
        <v>488</v>
      </c>
      <c r="E198" s="33">
        <v>1949</v>
      </c>
      <c r="F198" s="57" t="s">
        <v>8</v>
      </c>
      <c r="G198" s="58" t="s">
        <v>6</v>
      </c>
      <c r="H198" s="59" t="s">
        <v>127</v>
      </c>
      <c r="I198" s="70"/>
      <c r="J198" s="165"/>
      <c r="K198" s="62"/>
      <c r="L198" s="65"/>
      <c r="M198" s="64"/>
      <c r="N198" t="str">
        <f t="shared" si="12"/>
        <v>A</v>
      </c>
      <c r="O198" t="str">
        <f t="shared" si="13"/>
        <v>N</v>
      </c>
      <c r="P198" t="e">
        <f>IF(#REF!="A",IF($F198="A",$N$1,$U$1),$U$1)</f>
        <v>#REF!</v>
      </c>
      <c r="Q198" t="e">
        <f>IF(#REF!="A",IF($F198="B",$N$1,$U$1),$U$1)</f>
        <v>#REF!</v>
      </c>
      <c r="R198" t="e">
        <f>IF(#REF!="A",IF($F198="C",$N$1,IF($F198="D",$N$1,IF($F198="E",$N$1,$U$1))),$U$1)</f>
        <v>#REF!</v>
      </c>
      <c r="S198" t="e">
        <f>IF(#REF!="A",IF($F198="F",$N$1,IF($F198="G",$N$1,IF($F198="H",$N$1,$U$1))),$U$1)</f>
        <v>#REF!</v>
      </c>
      <c r="T198" t="str">
        <f t="shared" si="14"/>
        <v>N</v>
      </c>
      <c r="U198" t="str">
        <f t="shared" si="15"/>
        <v>N</v>
      </c>
    </row>
    <row r="199" spans="1:21" ht="12.75">
      <c r="A199" s="10">
        <v>197</v>
      </c>
      <c r="B199" s="162">
        <v>221</v>
      </c>
      <c r="C199" s="14" t="s">
        <v>700</v>
      </c>
      <c r="D199" s="144" t="s">
        <v>701</v>
      </c>
      <c r="E199" s="33">
        <v>1954</v>
      </c>
      <c r="F199" s="57" t="s">
        <v>8</v>
      </c>
      <c r="G199" s="58" t="s">
        <v>127</v>
      </c>
      <c r="H199" s="59" t="s">
        <v>127</v>
      </c>
      <c r="I199" s="70"/>
      <c r="J199" s="165"/>
      <c r="K199" s="62"/>
      <c r="L199" s="65"/>
      <c r="M199" s="64"/>
      <c r="N199" t="str">
        <f t="shared" si="12"/>
        <v>N</v>
      </c>
      <c r="O199" t="str">
        <f t="shared" si="13"/>
        <v>N</v>
      </c>
      <c r="P199" t="e">
        <f>IF(#REF!="A",IF($F199="A",$N$1,$U$1),$U$1)</f>
        <v>#REF!</v>
      </c>
      <c r="Q199" t="e">
        <f>IF(#REF!="A",IF($F199="B",$N$1,$U$1),$U$1)</f>
        <v>#REF!</v>
      </c>
      <c r="R199" t="e">
        <f>IF(#REF!="A",IF($F199="C",$N$1,IF($F199="D",$N$1,IF($F199="E",$N$1,$U$1))),$U$1)</f>
        <v>#REF!</v>
      </c>
      <c r="S199" t="e">
        <f>IF(#REF!="A",IF($F199="F",$N$1,IF($F199="G",$N$1,IF($F199="H",$N$1,$U$1))),$U$1)</f>
        <v>#REF!</v>
      </c>
      <c r="T199" t="str">
        <f t="shared" si="14"/>
        <v>N</v>
      </c>
      <c r="U199" t="str">
        <f t="shared" si="15"/>
        <v>N</v>
      </c>
    </row>
    <row r="200" spans="1:21" ht="12.75">
      <c r="A200" s="10">
        <v>198</v>
      </c>
      <c r="B200" s="162">
        <v>222</v>
      </c>
      <c r="C200" s="14" t="s">
        <v>711</v>
      </c>
      <c r="D200" s="144" t="s">
        <v>712</v>
      </c>
      <c r="E200" s="33">
        <v>1953</v>
      </c>
      <c r="F200" s="57" t="s">
        <v>8</v>
      </c>
      <c r="G200" s="58" t="s">
        <v>127</v>
      </c>
      <c r="H200" s="59" t="s">
        <v>127</v>
      </c>
      <c r="I200" s="70"/>
      <c r="J200" s="165"/>
      <c r="K200" s="62"/>
      <c r="L200" s="65"/>
      <c r="M200" s="64"/>
      <c r="N200" t="str">
        <f t="shared" si="12"/>
        <v>N</v>
      </c>
      <c r="O200" t="str">
        <f t="shared" si="13"/>
        <v>N</v>
      </c>
      <c r="P200" t="e">
        <f>IF(#REF!="A",IF($F200="A",$N$1,$U$1),$U$1)</f>
        <v>#REF!</v>
      </c>
      <c r="Q200" t="e">
        <f>IF(#REF!="A",IF($F200="B",$N$1,$U$1),$U$1)</f>
        <v>#REF!</v>
      </c>
      <c r="R200" t="e">
        <f>IF(#REF!="A",IF($F200="C",$N$1,IF($F200="D",$N$1,IF($F200="E",$N$1,$U$1))),$U$1)</f>
        <v>#REF!</v>
      </c>
      <c r="S200" t="e">
        <f>IF(#REF!="A",IF($F200="F",$N$1,IF($F200="G",$N$1,IF($F200="H",$N$1,$U$1))),$U$1)</f>
        <v>#REF!</v>
      </c>
      <c r="T200" t="str">
        <f t="shared" si="14"/>
        <v>N</v>
      </c>
      <c r="U200" t="str">
        <f t="shared" si="15"/>
        <v>N</v>
      </c>
    </row>
    <row r="201" spans="1:21" ht="12.75">
      <c r="A201" s="10">
        <v>199</v>
      </c>
      <c r="B201" s="162">
        <v>251</v>
      </c>
      <c r="C201" s="14" t="s">
        <v>445</v>
      </c>
      <c r="D201" s="144" t="s">
        <v>297</v>
      </c>
      <c r="E201" s="33">
        <v>1946</v>
      </c>
      <c r="F201" s="57" t="s">
        <v>9</v>
      </c>
      <c r="G201" s="58" t="s">
        <v>127</v>
      </c>
      <c r="H201" s="59" t="s">
        <v>127</v>
      </c>
      <c r="I201" s="60"/>
      <c r="J201" s="136">
        <v>0.030162037037037032</v>
      </c>
      <c r="K201" s="62" t="s">
        <v>133</v>
      </c>
      <c r="L201" s="152" t="s">
        <v>137</v>
      </c>
      <c r="M201" s="64" t="s">
        <v>141</v>
      </c>
      <c r="N201" t="str">
        <f t="shared" si="12"/>
        <v>N</v>
      </c>
      <c r="O201" t="str">
        <f t="shared" si="13"/>
        <v>N</v>
      </c>
      <c r="P201" t="e">
        <f>IF(#REF!="A",IF($F201="A",$N$1,$U$1),$U$1)</f>
        <v>#REF!</v>
      </c>
      <c r="Q201" t="e">
        <f>IF(#REF!="A",IF($F201="B",$N$1,$U$1),$U$1)</f>
        <v>#REF!</v>
      </c>
      <c r="R201" t="e">
        <f>IF(#REF!="A",IF($F201="C",$N$1,IF($F201="D",$N$1,IF($F201="E",$N$1,$U$1))),$U$1)</f>
        <v>#REF!</v>
      </c>
      <c r="S201" t="e">
        <f>IF(#REF!="A",IF($F201="F",$N$1,IF($F201="G",$N$1,IF($F201="H",$N$1,$U$1))),$U$1)</f>
        <v>#REF!</v>
      </c>
      <c r="T201" t="str">
        <f t="shared" si="14"/>
        <v>N</v>
      </c>
      <c r="U201" t="str">
        <f t="shared" si="15"/>
        <v>N</v>
      </c>
    </row>
    <row r="202" spans="1:21" ht="12.75">
      <c r="A202" s="10">
        <v>200</v>
      </c>
      <c r="B202" s="162">
        <v>252</v>
      </c>
      <c r="C202" s="14" t="s">
        <v>446</v>
      </c>
      <c r="D202" s="144" t="s">
        <v>323</v>
      </c>
      <c r="E202" s="33">
        <v>1942</v>
      </c>
      <c r="F202" s="66" t="s">
        <v>9</v>
      </c>
      <c r="G202" s="67" t="s">
        <v>127</v>
      </c>
      <c r="H202" s="68" t="s">
        <v>127</v>
      </c>
      <c r="I202" s="60"/>
      <c r="J202" s="136">
        <v>0.03009259259259259</v>
      </c>
      <c r="K202" s="62" t="s">
        <v>133</v>
      </c>
      <c r="L202" s="155">
        <v>834</v>
      </c>
      <c r="M202" s="64" t="s">
        <v>141</v>
      </c>
      <c r="N202" t="str">
        <f t="shared" si="12"/>
        <v>N</v>
      </c>
      <c r="O202" t="str">
        <f t="shared" si="13"/>
        <v>N</v>
      </c>
      <c r="P202" t="e">
        <f>IF(#REF!="A",IF($F202="A",$N$1,$U$1),$U$1)</f>
        <v>#REF!</v>
      </c>
      <c r="Q202" t="e">
        <f>IF(#REF!="A",IF($F202="B",$N$1,$U$1),$U$1)</f>
        <v>#REF!</v>
      </c>
      <c r="R202" t="e">
        <f>IF(#REF!="A",IF($F202="C",$N$1,IF($F202="D",$N$1,IF($F202="E",$N$1,$U$1))),$U$1)</f>
        <v>#REF!</v>
      </c>
      <c r="S202" t="e">
        <f>IF(#REF!="A",IF($F202="F",$N$1,IF($F202="G",$N$1,IF($F202="H",$N$1,$U$1))),$U$1)</f>
        <v>#REF!</v>
      </c>
      <c r="T202" t="str">
        <f t="shared" si="14"/>
        <v>N</v>
      </c>
      <c r="U202" t="str">
        <f t="shared" si="15"/>
        <v>N</v>
      </c>
    </row>
    <row r="203" spans="1:21" ht="12.75">
      <c r="A203" s="10">
        <v>201</v>
      </c>
      <c r="B203" s="162">
        <v>253</v>
      </c>
      <c r="C203" s="14" t="s">
        <v>330</v>
      </c>
      <c r="D203" s="144" t="s">
        <v>297</v>
      </c>
      <c r="E203" s="33">
        <v>1946</v>
      </c>
      <c r="F203" s="57" t="s">
        <v>9</v>
      </c>
      <c r="G203" s="58" t="s">
        <v>127</v>
      </c>
      <c r="H203" s="59" t="s">
        <v>127</v>
      </c>
      <c r="I203" s="60"/>
      <c r="J203" s="136" t="s">
        <v>137</v>
      </c>
      <c r="K203" s="62" t="s">
        <v>137</v>
      </c>
      <c r="L203" s="155" t="s">
        <v>137</v>
      </c>
      <c r="M203" s="64" t="s">
        <v>141</v>
      </c>
      <c r="N203" t="str">
        <f t="shared" si="12"/>
        <v>N</v>
      </c>
      <c r="O203" t="str">
        <f t="shared" si="13"/>
        <v>N</v>
      </c>
      <c r="P203" t="e">
        <f>IF(#REF!="A",IF($F203="A",$N$1,$U$1),$U$1)</f>
        <v>#REF!</v>
      </c>
      <c r="Q203" t="e">
        <f>IF(#REF!="A",IF($F203="B",$N$1,$U$1),$U$1)</f>
        <v>#REF!</v>
      </c>
      <c r="R203" t="e">
        <f>IF(#REF!="A",IF($F203="C",$N$1,IF($F203="D",$N$1,IF($F203="E",$N$1,$U$1))),$U$1)</f>
        <v>#REF!</v>
      </c>
      <c r="S203" t="e">
        <f>IF(#REF!="A",IF($F203="F",$N$1,IF($F203="G",$N$1,IF($F203="H",$N$1,$U$1))),$U$1)</f>
        <v>#REF!</v>
      </c>
      <c r="T203" t="str">
        <f t="shared" si="14"/>
        <v>N</v>
      </c>
      <c r="U203" t="str">
        <f t="shared" si="15"/>
        <v>N</v>
      </c>
    </row>
    <row r="204" spans="1:21" ht="12.75">
      <c r="A204" s="10">
        <v>202</v>
      </c>
      <c r="B204" s="162">
        <v>301</v>
      </c>
      <c r="C204" s="14" t="s">
        <v>149</v>
      </c>
      <c r="D204" s="144" t="s">
        <v>447</v>
      </c>
      <c r="E204" s="33">
        <v>1935</v>
      </c>
      <c r="F204" s="57" t="s">
        <v>10</v>
      </c>
      <c r="G204" s="58" t="s">
        <v>127</v>
      </c>
      <c r="H204" s="59" t="s">
        <v>127</v>
      </c>
      <c r="I204" s="60"/>
      <c r="J204" s="136">
        <v>0.030555555555555555</v>
      </c>
      <c r="K204" s="61" t="s">
        <v>133</v>
      </c>
      <c r="L204" s="152">
        <v>703</v>
      </c>
      <c r="M204" s="64" t="s">
        <v>141</v>
      </c>
      <c r="N204" t="str">
        <f t="shared" si="12"/>
        <v>N</v>
      </c>
      <c r="O204" t="str">
        <f t="shared" si="13"/>
        <v>N</v>
      </c>
      <c r="P204" t="e">
        <f>IF(#REF!="A",IF($F204="A",$N$1,$U$1),$U$1)</f>
        <v>#REF!</v>
      </c>
      <c r="Q204" t="e">
        <f>IF(#REF!="A",IF($F204="B",$N$1,$U$1),$U$1)</f>
        <v>#REF!</v>
      </c>
      <c r="R204" t="e">
        <f>IF(#REF!="A",IF($F204="C",$N$1,IF($F204="D",$N$1,IF($F204="E",$N$1,$U$1))),$U$1)</f>
        <v>#REF!</v>
      </c>
      <c r="S204" t="e">
        <f>IF(#REF!="A",IF($F204="F",$N$1,IF($F204="G",$N$1,IF($F204="H",$N$1,$U$1))),$U$1)</f>
        <v>#REF!</v>
      </c>
      <c r="T204" t="str">
        <f t="shared" si="14"/>
        <v>N</v>
      </c>
      <c r="U204" t="str">
        <f t="shared" si="15"/>
        <v>N</v>
      </c>
    </row>
    <row r="205" spans="1:21" ht="12.75">
      <c r="A205" s="10">
        <v>203</v>
      </c>
      <c r="B205" s="162">
        <v>302</v>
      </c>
      <c r="C205" s="14" t="s">
        <v>448</v>
      </c>
      <c r="D205" s="144" t="s">
        <v>449</v>
      </c>
      <c r="E205" s="33">
        <v>1934</v>
      </c>
      <c r="F205" s="57" t="s">
        <v>10</v>
      </c>
      <c r="G205" s="58" t="s">
        <v>127</v>
      </c>
      <c r="H205" s="59" t="s">
        <v>127</v>
      </c>
      <c r="I205" s="60"/>
      <c r="J205" s="136">
        <v>0.027893518518518515</v>
      </c>
      <c r="K205" s="62" t="s">
        <v>137</v>
      </c>
      <c r="L205" s="155" t="s">
        <v>137</v>
      </c>
      <c r="M205" s="64" t="s">
        <v>141</v>
      </c>
      <c r="N205" t="str">
        <f t="shared" si="12"/>
        <v>N</v>
      </c>
      <c r="O205" t="str">
        <f t="shared" si="13"/>
        <v>N</v>
      </c>
      <c r="P205" t="e">
        <f>IF(#REF!="A",IF($F205="A",$N$1,$U$1),$U$1)</f>
        <v>#REF!</v>
      </c>
      <c r="Q205" t="e">
        <f>IF(#REF!="A",IF($F205="B",$N$1,$U$1),$U$1)</f>
        <v>#REF!</v>
      </c>
      <c r="R205" t="e">
        <f>IF(#REF!="A",IF($F205="C",$N$1,IF($F205="D",$N$1,IF($F205="E",$N$1,$U$1))),$U$1)</f>
        <v>#REF!</v>
      </c>
      <c r="S205" t="e">
        <f>IF(#REF!="A",IF($F205="F",$N$1,IF($F205="G",$N$1,IF($F205="H",$N$1,$U$1))),$U$1)</f>
        <v>#REF!</v>
      </c>
      <c r="T205" t="str">
        <f t="shared" si="14"/>
        <v>N</v>
      </c>
      <c r="U205" t="str">
        <f t="shared" si="15"/>
        <v>N</v>
      </c>
    </row>
    <row r="206" spans="1:21" ht="12.75">
      <c r="A206" s="10">
        <v>204</v>
      </c>
      <c r="B206" s="162">
        <v>303</v>
      </c>
      <c r="C206" s="14" t="s">
        <v>570</v>
      </c>
      <c r="D206" s="144" t="s">
        <v>128</v>
      </c>
      <c r="E206" s="33">
        <v>1938</v>
      </c>
      <c r="F206" s="57" t="s">
        <v>9</v>
      </c>
      <c r="G206" s="58" t="s">
        <v>127</v>
      </c>
      <c r="H206" s="59" t="s">
        <v>127</v>
      </c>
      <c r="I206" s="60"/>
      <c r="J206" s="165">
        <v>0.024328703703703703</v>
      </c>
      <c r="K206" s="62"/>
      <c r="L206" s="65"/>
      <c r="M206" s="64"/>
      <c r="N206" t="str">
        <f t="shared" si="12"/>
        <v>N</v>
      </c>
      <c r="O206" t="str">
        <f t="shared" si="13"/>
        <v>N</v>
      </c>
      <c r="P206" t="e">
        <f>IF(#REF!="A",IF($F206="A",$N$1,$U$1),$U$1)</f>
        <v>#REF!</v>
      </c>
      <c r="Q206" t="e">
        <f>IF(#REF!="A",IF($F206="B",$N$1,$U$1),$U$1)</f>
        <v>#REF!</v>
      </c>
      <c r="R206" t="e">
        <f>IF(#REF!="A",IF($F206="C",$N$1,IF($F206="D",$N$1,IF($F206="E",$N$1,$U$1))),$U$1)</f>
        <v>#REF!</v>
      </c>
      <c r="S206" t="e">
        <f>IF(#REF!="A",IF($F206="F",$N$1,IF($F206="G",$N$1,IF($F206="H",$N$1,$U$1))),$U$1)</f>
        <v>#REF!</v>
      </c>
      <c r="T206" t="str">
        <f t="shared" si="14"/>
        <v>N</v>
      </c>
      <c r="U206" t="str">
        <f t="shared" si="15"/>
        <v>N</v>
      </c>
    </row>
    <row r="207" spans="1:21" ht="12.75">
      <c r="A207" s="10">
        <v>205</v>
      </c>
      <c r="B207" s="162">
        <v>304</v>
      </c>
      <c r="C207" s="14" t="s">
        <v>568</v>
      </c>
      <c r="D207" s="144" t="s">
        <v>569</v>
      </c>
      <c r="E207" s="33">
        <v>1935</v>
      </c>
      <c r="F207" s="57" t="s">
        <v>10</v>
      </c>
      <c r="G207" s="58" t="s">
        <v>127</v>
      </c>
      <c r="H207" s="59" t="s">
        <v>127</v>
      </c>
      <c r="I207" s="60"/>
      <c r="J207" s="165"/>
      <c r="K207" s="62"/>
      <c r="L207" s="65"/>
      <c r="M207" s="64"/>
      <c r="N207" t="str">
        <f t="shared" si="12"/>
        <v>N</v>
      </c>
      <c r="O207" t="str">
        <f t="shared" si="13"/>
        <v>N</v>
      </c>
      <c r="P207" t="e">
        <f>IF(#REF!="A",IF($F207="A",$N$1,$U$1),$U$1)</f>
        <v>#REF!</v>
      </c>
      <c r="Q207" t="e">
        <f>IF(#REF!="A",IF($F207="B",$N$1,$U$1),$U$1)</f>
        <v>#REF!</v>
      </c>
      <c r="R207" t="e">
        <f>IF(#REF!="A",IF($F207="C",$N$1,IF($F207="D",$N$1,IF($F207="E",$N$1,$U$1))),$U$1)</f>
        <v>#REF!</v>
      </c>
      <c r="S207" t="e">
        <f>IF(#REF!="A",IF($F207="F",$N$1,IF($F207="G",$N$1,IF($F207="H",$N$1,$U$1))),$U$1)</f>
        <v>#REF!</v>
      </c>
      <c r="T207" t="str">
        <f t="shared" si="14"/>
        <v>N</v>
      </c>
      <c r="U207" t="str">
        <f t="shared" si="15"/>
        <v>N</v>
      </c>
    </row>
    <row r="208" spans="1:21" ht="12.75">
      <c r="A208" s="10">
        <v>206</v>
      </c>
      <c r="B208" s="162">
        <v>305</v>
      </c>
      <c r="C208" s="14" t="s">
        <v>558</v>
      </c>
      <c r="D208" s="144" t="s">
        <v>559</v>
      </c>
      <c r="E208" s="33">
        <v>1937</v>
      </c>
      <c r="F208" s="57" t="s">
        <v>10</v>
      </c>
      <c r="G208" s="58" t="s">
        <v>127</v>
      </c>
      <c r="H208" s="59" t="s">
        <v>127</v>
      </c>
      <c r="I208" s="60"/>
      <c r="J208" s="165"/>
      <c r="K208" s="62"/>
      <c r="L208" s="65"/>
      <c r="M208" s="64"/>
      <c r="N208" t="str">
        <f t="shared" si="12"/>
        <v>N</v>
      </c>
      <c r="O208" t="str">
        <f t="shared" si="13"/>
        <v>N</v>
      </c>
      <c r="P208" t="e">
        <f>IF(#REF!="A",IF($F208="A",$N$1,$U$1),$U$1)</f>
        <v>#REF!</v>
      </c>
      <c r="Q208" t="e">
        <f>IF(#REF!="A",IF($F208="B",$N$1,$U$1),$U$1)</f>
        <v>#REF!</v>
      </c>
      <c r="R208" t="e">
        <f>IF(#REF!="A",IF($F208="C",$N$1,IF($F208="D",$N$1,IF($F208="E",$N$1,$U$1))),$U$1)</f>
        <v>#REF!</v>
      </c>
      <c r="S208" t="e">
        <f>IF(#REF!="A",IF($F208="F",$N$1,IF($F208="G",$N$1,IF($F208="H",$N$1,$U$1))),$U$1)</f>
        <v>#REF!</v>
      </c>
      <c r="T208" t="str">
        <f t="shared" si="14"/>
        <v>N</v>
      </c>
      <c r="U208" t="str">
        <f t="shared" si="15"/>
        <v>N</v>
      </c>
    </row>
    <row r="209" spans="1:21" ht="12.75">
      <c r="A209" s="10">
        <v>207</v>
      </c>
      <c r="B209" s="162">
        <v>306</v>
      </c>
      <c r="C209" s="14" t="s">
        <v>624</v>
      </c>
      <c r="D209" s="144" t="s">
        <v>625</v>
      </c>
      <c r="E209" s="33">
        <v>1945</v>
      </c>
      <c r="F209" s="57" t="s">
        <v>9</v>
      </c>
      <c r="G209" s="58" t="s">
        <v>127</v>
      </c>
      <c r="H209" s="59" t="s">
        <v>127</v>
      </c>
      <c r="I209" s="60"/>
      <c r="J209" s="165"/>
      <c r="K209" s="62"/>
      <c r="L209" s="65"/>
      <c r="M209" s="64"/>
      <c r="N209" t="str">
        <f t="shared" si="12"/>
        <v>N</v>
      </c>
      <c r="O209" t="str">
        <f t="shared" si="13"/>
        <v>N</v>
      </c>
      <c r="P209" t="e">
        <f>IF(#REF!="A",IF($F209="A",$N$1,$U$1),$U$1)</f>
        <v>#REF!</v>
      </c>
      <c r="Q209" t="e">
        <f>IF(#REF!="A",IF($F209="B",$N$1,$U$1),$U$1)</f>
        <v>#REF!</v>
      </c>
      <c r="R209" t="e">
        <f>IF(#REF!="A",IF($F209="C",$N$1,IF($F209="D",$N$1,IF($F209="E",$N$1,$U$1))),$U$1)</f>
        <v>#REF!</v>
      </c>
      <c r="S209" t="e">
        <f>IF(#REF!="A",IF($F209="F",$N$1,IF($F209="G",$N$1,IF($F209="H",$N$1,$U$1))),$U$1)</f>
        <v>#REF!</v>
      </c>
      <c r="T209" t="str">
        <f t="shared" si="14"/>
        <v>N</v>
      </c>
      <c r="U209" t="str">
        <f t="shared" si="15"/>
        <v>N</v>
      </c>
    </row>
    <row r="210" spans="1:21" ht="12.75">
      <c r="A210" s="10">
        <v>208</v>
      </c>
      <c r="B210" s="162">
        <v>307</v>
      </c>
      <c r="C210" s="14" t="s">
        <v>645</v>
      </c>
      <c r="D210" s="144" t="s">
        <v>646</v>
      </c>
      <c r="E210" s="33">
        <v>1944</v>
      </c>
      <c r="F210" s="57" t="s">
        <v>9</v>
      </c>
      <c r="G210" s="58" t="s">
        <v>127</v>
      </c>
      <c r="H210" s="59" t="s">
        <v>127</v>
      </c>
      <c r="I210" s="60"/>
      <c r="J210" s="165"/>
      <c r="K210" s="62"/>
      <c r="L210" s="65"/>
      <c r="M210" s="64"/>
      <c r="N210" t="str">
        <f t="shared" si="12"/>
        <v>N</v>
      </c>
      <c r="O210" t="str">
        <f t="shared" si="13"/>
        <v>N</v>
      </c>
      <c r="P210" t="e">
        <f>IF(#REF!="A",IF($F210="A",$N$1,$U$1),$U$1)</f>
        <v>#REF!</v>
      </c>
      <c r="Q210" t="e">
        <f>IF(#REF!="A",IF($F210="B",$N$1,$U$1),$U$1)</f>
        <v>#REF!</v>
      </c>
      <c r="R210" t="e">
        <f>IF(#REF!="A",IF($F210="C",$N$1,IF($F210="D",$N$1,IF($F210="E",$N$1,$U$1))),$U$1)</f>
        <v>#REF!</v>
      </c>
      <c r="S210" t="e">
        <f>IF(#REF!="A",IF($F210="F",$N$1,IF($F210="G",$N$1,IF($F210="H",$N$1,$U$1))),$U$1)</f>
        <v>#REF!</v>
      </c>
      <c r="T210" t="str">
        <f t="shared" si="14"/>
        <v>N</v>
      </c>
      <c r="U210" t="str">
        <f t="shared" si="15"/>
        <v>N</v>
      </c>
    </row>
    <row r="211" spans="1:21" ht="12.75">
      <c r="A211" s="10">
        <v>209</v>
      </c>
      <c r="B211" s="162">
        <v>308</v>
      </c>
      <c r="C211" s="14" t="s">
        <v>644</v>
      </c>
      <c r="D211" s="144" t="s">
        <v>898</v>
      </c>
      <c r="E211" s="33">
        <v>1942</v>
      </c>
      <c r="F211" s="57" t="s">
        <v>9</v>
      </c>
      <c r="G211" s="58" t="s">
        <v>127</v>
      </c>
      <c r="H211" s="59" t="s">
        <v>127</v>
      </c>
      <c r="I211" s="60"/>
      <c r="J211" s="165"/>
      <c r="K211" s="62"/>
      <c r="L211" s="65"/>
      <c r="M211" s="64"/>
      <c r="N211" t="str">
        <f t="shared" si="12"/>
        <v>N</v>
      </c>
      <c r="O211" t="str">
        <f t="shared" si="13"/>
        <v>N</v>
      </c>
      <c r="P211" t="e">
        <f>IF(#REF!="A",IF($F211="A",$N$1,$U$1),$U$1)</f>
        <v>#REF!</v>
      </c>
      <c r="Q211" t="e">
        <f>IF(#REF!="A",IF($F211="B",$N$1,$U$1),$U$1)</f>
        <v>#REF!</v>
      </c>
      <c r="R211" t="e">
        <f>IF(#REF!="A",IF($F211="C",$N$1,IF($F211="D",$N$1,IF($F211="E",$N$1,$U$1))),$U$1)</f>
        <v>#REF!</v>
      </c>
      <c r="S211" t="e">
        <f>IF(#REF!="A",IF($F211="F",$N$1,IF($F211="G",$N$1,IF($F211="H",$N$1,$U$1))),$U$1)</f>
        <v>#REF!</v>
      </c>
      <c r="T211" t="str">
        <f t="shared" si="14"/>
        <v>N</v>
      </c>
      <c r="U211" t="str">
        <f t="shared" si="15"/>
        <v>N</v>
      </c>
    </row>
    <row r="212" spans="1:21" ht="12.75">
      <c r="A212" s="10">
        <v>210</v>
      </c>
      <c r="B212" s="162">
        <v>309</v>
      </c>
      <c r="C212" s="14" t="s">
        <v>647</v>
      </c>
      <c r="D212" s="144" t="s">
        <v>648</v>
      </c>
      <c r="E212" s="33">
        <v>1937</v>
      </c>
      <c r="F212" s="57" t="s">
        <v>10</v>
      </c>
      <c r="G212" s="58" t="s">
        <v>127</v>
      </c>
      <c r="H212" s="59" t="s">
        <v>127</v>
      </c>
      <c r="I212" s="70"/>
      <c r="J212" s="165">
        <v>0.027604166666666666</v>
      </c>
      <c r="K212" s="62"/>
      <c r="L212" s="65"/>
      <c r="M212" s="64"/>
      <c r="N212" t="str">
        <f t="shared" si="12"/>
        <v>N</v>
      </c>
      <c r="O212" t="str">
        <f t="shared" si="13"/>
        <v>N</v>
      </c>
      <c r="P212" t="e">
        <f>IF(#REF!="A",IF($F212="A",$N$1,$U$1),$U$1)</f>
        <v>#REF!</v>
      </c>
      <c r="Q212" t="e">
        <f>IF(#REF!="A",IF($F212="B",$N$1,$U$1),$U$1)</f>
        <v>#REF!</v>
      </c>
      <c r="R212" t="e">
        <f>IF(#REF!="A",IF($F212="C",$N$1,IF($F212="D",$N$1,IF($F212="E",$N$1,$U$1))),$U$1)</f>
        <v>#REF!</v>
      </c>
      <c r="S212" t="e">
        <f>IF(#REF!="A",IF($F212="F",$N$1,IF($F212="G",$N$1,IF($F212="H",$N$1,$U$1))),$U$1)</f>
        <v>#REF!</v>
      </c>
      <c r="T212" t="str">
        <f t="shared" si="14"/>
        <v>N</v>
      </c>
      <c r="U212" t="str">
        <f t="shared" si="15"/>
        <v>N</v>
      </c>
    </row>
    <row r="213" spans="1:21" ht="12.75">
      <c r="A213" s="10">
        <v>211</v>
      </c>
      <c r="B213" s="162">
        <v>310</v>
      </c>
      <c r="C213" s="14" t="s">
        <v>682</v>
      </c>
      <c r="D213" s="144" t="s">
        <v>488</v>
      </c>
      <c r="E213" s="33">
        <v>1946</v>
      </c>
      <c r="F213" s="57" t="s">
        <v>9</v>
      </c>
      <c r="G213" s="58" t="s">
        <v>6</v>
      </c>
      <c r="H213" s="59" t="s">
        <v>127</v>
      </c>
      <c r="I213" s="70"/>
      <c r="J213" s="165"/>
      <c r="K213" s="62"/>
      <c r="L213" s="65"/>
      <c r="M213" s="64"/>
      <c r="N213" t="str">
        <f t="shared" si="12"/>
        <v>A</v>
      </c>
      <c r="O213" t="str">
        <f t="shared" si="13"/>
        <v>N</v>
      </c>
      <c r="P213" t="e">
        <f>IF(#REF!="A",IF($F213="A",$N$1,$U$1),$U$1)</f>
        <v>#REF!</v>
      </c>
      <c r="Q213" t="e">
        <f>IF(#REF!="A",IF($F213="B",$N$1,$U$1),$U$1)</f>
        <v>#REF!</v>
      </c>
      <c r="R213" t="e">
        <f>IF(#REF!="A",IF($F213="C",$N$1,IF($F213="D",$N$1,IF($F213="E",$N$1,$U$1))),$U$1)</f>
        <v>#REF!</v>
      </c>
      <c r="S213" t="e">
        <f>IF(#REF!="A",IF($F213="F",$N$1,IF($F213="G",$N$1,IF($F213="H",$N$1,$U$1))),$U$1)</f>
        <v>#REF!</v>
      </c>
      <c r="T213" t="str">
        <f t="shared" si="14"/>
        <v>N</v>
      </c>
      <c r="U213" t="str">
        <f t="shared" si="15"/>
        <v>N</v>
      </c>
    </row>
    <row r="214" spans="1:21" ht="12.75">
      <c r="A214" s="10">
        <v>212</v>
      </c>
      <c r="B214" s="162">
        <v>311</v>
      </c>
      <c r="C214" s="14" t="s">
        <v>660</v>
      </c>
      <c r="D214" s="144" t="s">
        <v>530</v>
      </c>
      <c r="E214" s="33">
        <v>1946</v>
      </c>
      <c r="F214" s="57" t="s">
        <v>9</v>
      </c>
      <c r="G214" s="58" t="s">
        <v>127</v>
      </c>
      <c r="H214" s="59" t="s">
        <v>127</v>
      </c>
      <c r="I214" s="70"/>
      <c r="J214" s="165"/>
      <c r="K214" s="62"/>
      <c r="L214" s="65"/>
      <c r="M214" s="64"/>
      <c r="N214" t="str">
        <f t="shared" si="12"/>
        <v>N</v>
      </c>
      <c r="O214" t="str">
        <f t="shared" si="13"/>
        <v>N</v>
      </c>
      <c r="P214" t="e">
        <f>IF(#REF!="A",IF($F214="A",$N$1,$U$1),$U$1)</f>
        <v>#REF!</v>
      </c>
      <c r="Q214" t="e">
        <f>IF(#REF!="A",IF($F214="B",$N$1,$U$1),$U$1)</f>
        <v>#REF!</v>
      </c>
      <c r="R214" t="e">
        <f>IF(#REF!="A",IF($F214="C",$N$1,IF($F214="D",$N$1,IF($F214="E",$N$1,$U$1))),$U$1)</f>
        <v>#REF!</v>
      </c>
      <c r="S214" t="e">
        <f>IF(#REF!="A",IF($F214="F",$N$1,IF($F214="G",$N$1,IF($F214="H",$N$1,$U$1))),$U$1)</f>
        <v>#REF!</v>
      </c>
      <c r="T214" t="str">
        <f t="shared" si="14"/>
        <v>N</v>
      </c>
      <c r="U214" t="str">
        <f t="shared" si="15"/>
        <v>N</v>
      </c>
    </row>
    <row r="215" spans="1:21" ht="12.75">
      <c r="A215" s="10">
        <v>213</v>
      </c>
      <c r="B215" s="162">
        <v>312</v>
      </c>
      <c r="C215" s="14" t="s">
        <v>680</v>
      </c>
      <c r="D215" s="144" t="s">
        <v>297</v>
      </c>
      <c r="E215" s="33">
        <v>1924</v>
      </c>
      <c r="F215" s="57" t="s">
        <v>10</v>
      </c>
      <c r="G215" s="58" t="s">
        <v>127</v>
      </c>
      <c r="H215" s="59" t="s">
        <v>127</v>
      </c>
      <c r="I215" s="60"/>
      <c r="J215" s="165">
        <v>0.05902777777777778</v>
      </c>
      <c r="K215" s="62"/>
      <c r="L215" s="65"/>
      <c r="M215" s="64"/>
      <c r="N215" t="str">
        <f t="shared" si="12"/>
        <v>N</v>
      </c>
      <c r="O215" t="str">
        <f t="shared" si="13"/>
        <v>N</v>
      </c>
      <c r="P215" t="e">
        <f>IF(#REF!="A",IF($F215="A",$N$1,$U$1),$U$1)</f>
        <v>#REF!</v>
      </c>
      <c r="Q215" t="e">
        <f>IF(#REF!="A",IF($F215="B",$N$1,$U$1),$U$1)</f>
        <v>#REF!</v>
      </c>
      <c r="R215" t="e">
        <f>IF(#REF!="A",IF($F215="C",$N$1,IF($F215="D",$N$1,IF($F215="E",$N$1,$U$1))),$U$1)</f>
        <v>#REF!</v>
      </c>
      <c r="S215" t="e">
        <f>IF(#REF!="A",IF($F215="F",$N$1,IF($F215="G",$N$1,IF($F215="H",$N$1,$U$1))),$U$1)</f>
        <v>#REF!</v>
      </c>
      <c r="T215" t="str">
        <f t="shared" si="14"/>
        <v>N</v>
      </c>
      <c r="U215" t="str">
        <f t="shared" si="15"/>
        <v>N</v>
      </c>
    </row>
    <row r="216" spans="1:21" ht="12.75">
      <c r="A216" s="10">
        <v>214</v>
      </c>
      <c r="B216" s="162">
        <v>313</v>
      </c>
      <c r="C216" s="14" t="s">
        <v>773</v>
      </c>
      <c r="D216" s="144" t="s">
        <v>488</v>
      </c>
      <c r="E216" s="33">
        <v>1938</v>
      </c>
      <c r="F216" s="57" t="s">
        <v>6</v>
      </c>
      <c r="G216" s="58" t="s">
        <v>6</v>
      </c>
      <c r="H216" s="59" t="s">
        <v>127</v>
      </c>
      <c r="I216" s="70"/>
      <c r="J216" s="165"/>
      <c r="K216" s="62"/>
      <c r="L216" s="65"/>
      <c r="M216" s="64"/>
      <c r="N216" t="str">
        <f t="shared" si="12"/>
        <v>A</v>
      </c>
      <c r="O216" t="str">
        <f t="shared" si="13"/>
        <v>N</v>
      </c>
      <c r="P216" t="e">
        <f>IF(#REF!="A",IF($F216="A",$N$1,$U$1),$U$1)</f>
        <v>#REF!</v>
      </c>
      <c r="Q216" t="e">
        <f>IF(#REF!="A",IF($F216="B",$N$1,$U$1),$U$1)</f>
        <v>#REF!</v>
      </c>
      <c r="R216" t="e">
        <f>IF(#REF!="A",IF($F216="C",$N$1,IF($F216="D",$N$1,IF($F216="E",$N$1,$U$1))),$U$1)</f>
        <v>#REF!</v>
      </c>
      <c r="S216" t="e">
        <f>IF(#REF!="A",IF($F216="F",$N$1,IF($F216="G",$N$1,IF($F216="H",$N$1,$U$1))),$U$1)</f>
        <v>#REF!</v>
      </c>
      <c r="T216" t="str">
        <f t="shared" si="14"/>
        <v>N</v>
      </c>
      <c r="U216" t="str">
        <f t="shared" si="15"/>
        <v>N</v>
      </c>
    </row>
    <row r="217" spans="1:21" ht="12.75">
      <c r="A217" s="10">
        <v>215</v>
      </c>
      <c r="B217" s="162">
        <v>314</v>
      </c>
      <c r="C217" s="14" t="s">
        <v>770</v>
      </c>
      <c r="D217" s="144" t="s">
        <v>128</v>
      </c>
      <c r="E217" s="33">
        <v>1943</v>
      </c>
      <c r="F217" s="57" t="s">
        <v>9</v>
      </c>
      <c r="G217" s="58" t="s">
        <v>127</v>
      </c>
      <c r="H217" s="59" t="s">
        <v>127</v>
      </c>
      <c r="I217" s="70"/>
      <c r="J217" s="165"/>
      <c r="K217" s="62"/>
      <c r="L217" s="65"/>
      <c r="M217" s="64"/>
      <c r="N217" t="str">
        <f t="shared" si="12"/>
        <v>N</v>
      </c>
      <c r="O217" t="str">
        <f t="shared" si="13"/>
        <v>N</v>
      </c>
      <c r="P217" t="e">
        <f>IF(#REF!="A",IF($F217="A",$N$1,$U$1),$U$1)</f>
        <v>#REF!</v>
      </c>
      <c r="Q217" t="e">
        <f>IF(#REF!="A",IF($F217="B",$N$1,$U$1),$U$1)</f>
        <v>#REF!</v>
      </c>
      <c r="R217" t="e">
        <f>IF(#REF!="A",IF($F217="C",$N$1,IF($F217="D",$N$1,IF($F217="E",$N$1,$U$1))),$U$1)</f>
        <v>#REF!</v>
      </c>
      <c r="S217" t="e">
        <f>IF(#REF!="A",IF($F217="F",$N$1,IF($F217="G",$N$1,IF($F217="H",$N$1,$U$1))),$U$1)</f>
        <v>#REF!</v>
      </c>
      <c r="T217" t="str">
        <f t="shared" si="14"/>
        <v>N</v>
      </c>
      <c r="U217" t="str">
        <f t="shared" si="15"/>
        <v>N</v>
      </c>
    </row>
    <row r="218" spans="1:21" ht="12.75">
      <c r="A218" s="10">
        <v>216</v>
      </c>
      <c r="B218" s="162">
        <v>315</v>
      </c>
      <c r="C218" s="14" t="s">
        <v>771</v>
      </c>
      <c r="D218" s="144" t="s">
        <v>772</v>
      </c>
      <c r="E218" s="33">
        <v>1935</v>
      </c>
      <c r="F218" s="57" t="s">
        <v>10</v>
      </c>
      <c r="G218" s="58" t="s">
        <v>127</v>
      </c>
      <c r="H218" s="59" t="s">
        <v>127</v>
      </c>
      <c r="I218" s="70"/>
      <c r="J218" s="165"/>
      <c r="K218" s="62"/>
      <c r="L218" s="65"/>
      <c r="M218" s="64"/>
      <c r="N218" t="str">
        <f t="shared" si="12"/>
        <v>N</v>
      </c>
      <c r="O218" t="str">
        <f t="shared" si="13"/>
        <v>N</v>
      </c>
      <c r="P218" t="e">
        <f>IF(#REF!="A",IF($F218="A",$N$1,$U$1),$U$1)</f>
        <v>#REF!</v>
      </c>
      <c r="Q218" t="e">
        <f>IF(#REF!="A",IF($F218="B",$N$1,$U$1),$U$1)</f>
        <v>#REF!</v>
      </c>
      <c r="R218" t="e">
        <f>IF(#REF!="A",IF($F218="C",$N$1,IF($F218="D",$N$1,IF($F218="E",$N$1,$U$1))),$U$1)</f>
        <v>#REF!</v>
      </c>
      <c r="S218" t="e">
        <f>IF(#REF!="A",IF($F218="F",$N$1,IF($F218="G",$N$1,IF($F218="H",$N$1,$U$1))),$U$1)</f>
        <v>#REF!</v>
      </c>
      <c r="T218" t="str">
        <f t="shared" si="14"/>
        <v>N</v>
      </c>
      <c r="U218" t="str">
        <f t="shared" si="15"/>
        <v>N</v>
      </c>
    </row>
    <row r="219" spans="1:21" ht="12.75">
      <c r="A219" s="10">
        <v>217</v>
      </c>
      <c r="B219" s="162">
        <v>316</v>
      </c>
      <c r="C219" s="14" t="s">
        <v>769</v>
      </c>
      <c r="D219" s="144" t="s">
        <v>297</v>
      </c>
      <c r="E219" s="33">
        <v>1926</v>
      </c>
      <c r="F219" s="57" t="s">
        <v>10</v>
      </c>
      <c r="G219" s="58" t="s">
        <v>127</v>
      </c>
      <c r="H219" s="59" t="s">
        <v>127</v>
      </c>
      <c r="I219" s="70"/>
      <c r="J219" s="165"/>
      <c r="K219" s="62"/>
      <c r="L219" s="65"/>
      <c r="M219" s="64"/>
      <c r="N219" t="str">
        <f t="shared" si="12"/>
        <v>N</v>
      </c>
      <c r="O219" t="str">
        <f t="shared" si="13"/>
        <v>N</v>
      </c>
      <c r="P219" t="e">
        <f>IF(#REF!="A",IF($F219="A",$N$1,$U$1),$U$1)</f>
        <v>#REF!</v>
      </c>
      <c r="Q219" t="e">
        <f>IF(#REF!="A",IF($F219="B",$N$1,$U$1),$U$1)</f>
        <v>#REF!</v>
      </c>
      <c r="R219" t="e">
        <f>IF(#REF!="A",IF($F219="C",$N$1,IF($F219="D",$N$1,IF($F219="E",$N$1,$U$1))),$U$1)</f>
        <v>#REF!</v>
      </c>
      <c r="S219" t="e">
        <f>IF(#REF!="A",IF($F219="F",$N$1,IF($F219="G",$N$1,IF($F219="H",$N$1,$U$1))),$U$1)</f>
        <v>#REF!</v>
      </c>
      <c r="T219" t="str">
        <f t="shared" si="14"/>
        <v>N</v>
      </c>
      <c r="U219" t="str">
        <f t="shared" si="15"/>
        <v>N</v>
      </c>
    </row>
    <row r="220" spans="1:21" ht="12.75">
      <c r="A220" s="10">
        <v>218</v>
      </c>
      <c r="B220" s="162">
        <v>317</v>
      </c>
      <c r="C220" s="14" t="s">
        <v>767</v>
      </c>
      <c r="D220" s="144" t="s">
        <v>768</v>
      </c>
      <c r="E220" s="33">
        <v>1943</v>
      </c>
      <c r="F220" s="57" t="s">
        <v>9</v>
      </c>
      <c r="G220" s="58" t="s">
        <v>127</v>
      </c>
      <c r="H220" s="59" t="s">
        <v>127</v>
      </c>
      <c r="I220" s="70"/>
      <c r="J220" s="165"/>
      <c r="K220" s="62"/>
      <c r="L220" s="65"/>
      <c r="M220" s="64"/>
      <c r="N220" t="str">
        <f t="shared" si="12"/>
        <v>N</v>
      </c>
      <c r="O220" t="str">
        <f t="shared" si="13"/>
        <v>N</v>
      </c>
      <c r="P220" t="e">
        <f>IF(#REF!="A",IF($F220="A",$N$1,$U$1),$U$1)</f>
        <v>#REF!</v>
      </c>
      <c r="Q220" t="e">
        <f>IF(#REF!="A",IF($F220="B",$N$1,$U$1),$U$1)</f>
        <v>#REF!</v>
      </c>
      <c r="R220" t="e">
        <f>IF(#REF!="A",IF($F220="C",$N$1,IF($F220="D",$N$1,IF($F220="E",$N$1,$U$1))),$U$1)</f>
        <v>#REF!</v>
      </c>
      <c r="S220" t="e">
        <f>IF(#REF!="A",IF($F220="F",$N$1,IF($F220="G",$N$1,IF($F220="H",$N$1,$U$1))),$U$1)</f>
        <v>#REF!</v>
      </c>
      <c r="T220" t="str">
        <f t="shared" si="14"/>
        <v>N</v>
      </c>
      <c r="U220" t="str">
        <f t="shared" si="15"/>
        <v>N</v>
      </c>
    </row>
    <row r="221" spans="1:21" ht="12.75">
      <c r="A221" s="10">
        <v>219</v>
      </c>
      <c r="B221" s="162">
        <v>321</v>
      </c>
      <c r="C221" s="14" t="s">
        <v>331</v>
      </c>
      <c r="D221" s="144" t="s">
        <v>316</v>
      </c>
      <c r="E221" s="33">
        <v>1987</v>
      </c>
      <c r="F221" s="57" t="s">
        <v>154</v>
      </c>
      <c r="G221" s="58" t="s">
        <v>127</v>
      </c>
      <c r="H221" s="59" t="s">
        <v>127</v>
      </c>
      <c r="I221" s="60"/>
      <c r="J221" s="136">
        <v>0.025243055555555557</v>
      </c>
      <c r="K221" s="62" t="s">
        <v>301</v>
      </c>
      <c r="L221" s="156" t="s">
        <v>137</v>
      </c>
      <c r="M221" s="64" t="s">
        <v>141</v>
      </c>
      <c r="N221" t="str">
        <f t="shared" si="12"/>
        <v>N</v>
      </c>
      <c r="O221" t="str">
        <f t="shared" si="13"/>
        <v>N</v>
      </c>
      <c r="P221" t="e">
        <f>IF(#REF!="A",IF($F221="A",$N$1,$U$1),$U$1)</f>
        <v>#REF!</v>
      </c>
      <c r="Q221" t="e">
        <f>IF(#REF!="A",IF($F221="B",$N$1,$U$1),$U$1)</f>
        <v>#REF!</v>
      </c>
      <c r="R221" t="e">
        <f>IF(#REF!="A",IF($F221="C",$N$1,IF($F221="D",$N$1,IF($F221="E",$N$1,$U$1))),$U$1)</f>
        <v>#REF!</v>
      </c>
      <c r="S221" t="e">
        <f>IF(#REF!="A",IF($F221="F",$N$1,IF($F221="G",$N$1,IF($F221="H",$N$1,$U$1))),$U$1)</f>
        <v>#REF!</v>
      </c>
      <c r="T221" t="str">
        <f t="shared" si="14"/>
        <v>N</v>
      </c>
      <c r="U221" t="str">
        <f t="shared" si="15"/>
        <v>N</v>
      </c>
    </row>
    <row r="222" spans="1:21" ht="12.75">
      <c r="A222" s="10">
        <v>220</v>
      </c>
      <c r="B222" s="162">
        <v>322</v>
      </c>
      <c r="C222" s="14" t="s">
        <v>450</v>
      </c>
      <c r="D222" s="144" t="s">
        <v>451</v>
      </c>
      <c r="E222" s="33">
        <v>1973</v>
      </c>
      <c r="F222" s="66" t="s">
        <v>154</v>
      </c>
      <c r="G222" s="67" t="s">
        <v>127</v>
      </c>
      <c r="H222" s="68" t="s">
        <v>127</v>
      </c>
      <c r="I222" s="60"/>
      <c r="J222" s="136" t="s">
        <v>137</v>
      </c>
      <c r="K222" s="62" t="s">
        <v>301</v>
      </c>
      <c r="L222" s="155" t="s">
        <v>137</v>
      </c>
      <c r="M222" s="64" t="s">
        <v>141</v>
      </c>
      <c r="N222" t="str">
        <f t="shared" si="12"/>
        <v>N</v>
      </c>
      <c r="O222" t="str">
        <f t="shared" si="13"/>
        <v>N</v>
      </c>
      <c r="P222" t="e">
        <f>IF(#REF!="A",IF($F222="A",$N$1,$U$1),$U$1)</f>
        <v>#REF!</v>
      </c>
      <c r="Q222" t="e">
        <f>IF(#REF!="A",IF($F222="B",$N$1,$U$1),$U$1)</f>
        <v>#REF!</v>
      </c>
      <c r="R222" t="e">
        <f>IF(#REF!="A",IF($F222="C",$N$1,IF($F222="D",$N$1,IF($F222="E",$N$1,$U$1))),$U$1)</f>
        <v>#REF!</v>
      </c>
      <c r="S222" t="e">
        <f>IF(#REF!="A",IF($F222="F",$N$1,IF($F222="G",$N$1,IF($F222="H",$N$1,$U$1))),$U$1)</f>
        <v>#REF!</v>
      </c>
      <c r="T222" t="str">
        <f t="shared" si="14"/>
        <v>N</v>
      </c>
      <c r="U222" t="str">
        <f t="shared" si="15"/>
        <v>N</v>
      </c>
    </row>
    <row r="223" spans="1:21" ht="12.75">
      <c r="A223" s="10">
        <v>221</v>
      </c>
      <c r="B223" s="162">
        <v>323</v>
      </c>
      <c r="C223" s="14" t="s">
        <v>901</v>
      </c>
      <c r="D223" s="144" t="s">
        <v>452</v>
      </c>
      <c r="E223" s="33">
        <v>1981</v>
      </c>
      <c r="F223" s="57" t="s">
        <v>154</v>
      </c>
      <c r="G223" s="58" t="s">
        <v>127</v>
      </c>
      <c r="H223" s="59" t="s">
        <v>127</v>
      </c>
      <c r="I223" s="60"/>
      <c r="J223" s="136">
        <v>0.04091435185185185</v>
      </c>
      <c r="K223" s="62" t="s">
        <v>134</v>
      </c>
      <c r="L223" s="155" t="s">
        <v>137</v>
      </c>
      <c r="M223" s="64" t="s">
        <v>141</v>
      </c>
      <c r="N223" t="str">
        <f t="shared" si="12"/>
        <v>N</v>
      </c>
      <c r="O223" t="str">
        <f t="shared" si="13"/>
        <v>N</v>
      </c>
      <c r="P223" t="e">
        <f>IF(#REF!="A",IF($F223="A",$N$1,$U$1),$U$1)</f>
        <v>#REF!</v>
      </c>
      <c r="Q223" t="e">
        <f>IF(#REF!="A",IF($F223="B",$N$1,$U$1),$U$1)</f>
        <v>#REF!</v>
      </c>
      <c r="R223" t="e">
        <f>IF(#REF!="A",IF($F223="C",$N$1,IF($F223="D",$N$1,IF($F223="E",$N$1,$U$1))),$U$1)</f>
        <v>#REF!</v>
      </c>
      <c r="S223" t="e">
        <f>IF(#REF!="A",IF($F223="F",$N$1,IF($F223="G",$N$1,IF($F223="H",$N$1,$U$1))),$U$1)</f>
        <v>#REF!</v>
      </c>
      <c r="T223" t="str">
        <f t="shared" si="14"/>
        <v>N</v>
      </c>
      <c r="U223" t="str">
        <f t="shared" si="15"/>
        <v>N</v>
      </c>
    </row>
    <row r="224" spans="1:21" ht="12.75">
      <c r="A224" s="10">
        <v>222</v>
      </c>
      <c r="B224" s="162">
        <v>324</v>
      </c>
      <c r="C224" s="14" t="s">
        <v>474</v>
      </c>
      <c r="D224" s="144" t="s">
        <v>475</v>
      </c>
      <c r="E224" s="33">
        <v>1981</v>
      </c>
      <c r="F224" s="57" t="s">
        <v>154</v>
      </c>
      <c r="G224" s="58" t="s">
        <v>127</v>
      </c>
      <c r="H224" s="59" t="s">
        <v>127</v>
      </c>
      <c r="I224" s="60"/>
      <c r="J224" s="61">
        <v>0.031608796296296295</v>
      </c>
      <c r="K224" s="62" t="s">
        <v>301</v>
      </c>
      <c r="L224" s="63" t="s">
        <v>476</v>
      </c>
      <c r="M224" s="64" t="s">
        <v>141</v>
      </c>
      <c r="N224" t="str">
        <f t="shared" si="12"/>
        <v>N</v>
      </c>
      <c r="O224" t="str">
        <f t="shared" si="13"/>
        <v>N</v>
      </c>
      <c r="P224" t="e">
        <f>IF(#REF!="A",IF($F224="A",$N$1,$U$1),$U$1)</f>
        <v>#REF!</v>
      </c>
      <c r="Q224" t="e">
        <f>IF(#REF!="A",IF($F224="B",$N$1,$U$1),$U$1)</f>
        <v>#REF!</v>
      </c>
      <c r="R224" t="e">
        <f>IF(#REF!="A",IF($F224="C",$N$1,IF($F224="D",$N$1,IF($F224="E",$N$1,$U$1))),$U$1)</f>
        <v>#REF!</v>
      </c>
      <c r="S224" t="e">
        <f>IF(#REF!="A",IF($F224="F",$N$1,IF($F224="G",$N$1,IF($F224="H",$N$1,$U$1))),$U$1)</f>
        <v>#REF!</v>
      </c>
      <c r="T224" t="str">
        <f t="shared" si="14"/>
        <v>N</v>
      </c>
      <c r="U224" t="str">
        <f t="shared" si="15"/>
        <v>N</v>
      </c>
    </row>
    <row r="225" spans="1:21" ht="12.75">
      <c r="A225" s="10">
        <v>223</v>
      </c>
      <c r="B225" s="162">
        <v>325</v>
      </c>
      <c r="C225" s="14" t="s">
        <v>502</v>
      </c>
      <c r="D225" s="144" t="s">
        <v>453</v>
      </c>
      <c r="E225" s="33">
        <v>1976</v>
      </c>
      <c r="F225" s="57" t="s">
        <v>154</v>
      </c>
      <c r="G225" s="58" t="s">
        <v>127</v>
      </c>
      <c r="H225" s="59" t="s">
        <v>127</v>
      </c>
      <c r="I225" s="60"/>
      <c r="J225" s="165" t="s">
        <v>503</v>
      </c>
      <c r="K225" s="62" t="s">
        <v>317</v>
      </c>
      <c r="L225" s="65" t="s">
        <v>137</v>
      </c>
      <c r="M225" s="64" t="s">
        <v>141</v>
      </c>
      <c r="N225" t="str">
        <f t="shared" si="12"/>
        <v>N</v>
      </c>
      <c r="O225" t="str">
        <f t="shared" si="13"/>
        <v>N</v>
      </c>
      <c r="P225" t="e">
        <f>IF(#REF!="A",IF($F225="A",$N$1,$U$1),$U$1)</f>
        <v>#REF!</v>
      </c>
      <c r="Q225" t="e">
        <f>IF(#REF!="A",IF($F225="B",$N$1,$U$1),$U$1)</f>
        <v>#REF!</v>
      </c>
      <c r="R225" t="e">
        <f>IF(#REF!="A",IF($F225="C",$N$1,IF($F225="D",$N$1,IF($F225="E",$N$1,$U$1))),$U$1)</f>
        <v>#REF!</v>
      </c>
      <c r="S225" t="e">
        <f>IF(#REF!="A",IF($F225="F",$N$1,IF($F225="G",$N$1,IF($F225="H",$N$1,$U$1))),$U$1)</f>
        <v>#REF!</v>
      </c>
      <c r="T225" t="str">
        <f t="shared" si="14"/>
        <v>N</v>
      </c>
      <c r="U225" t="str">
        <f t="shared" si="15"/>
        <v>N</v>
      </c>
    </row>
    <row r="226" spans="1:21" ht="12.75">
      <c r="A226" s="10">
        <v>224</v>
      </c>
      <c r="B226" s="162">
        <v>326</v>
      </c>
      <c r="C226" s="14" t="s">
        <v>515</v>
      </c>
      <c r="D226" s="144" t="s">
        <v>516</v>
      </c>
      <c r="E226" s="33">
        <v>1986</v>
      </c>
      <c r="F226" s="57" t="s">
        <v>154</v>
      </c>
      <c r="G226" s="58" t="s">
        <v>127</v>
      </c>
      <c r="H226" s="59" t="s">
        <v>127</v>
      </c>
      <c r="I226" s="60"/>
      <c r="J226" s="165">
        <v>0.032025462962962964</v>
      </c>
      <c r="K226" s="62" t="s">
        <v>301</v>
      </c>
      <c r="L226" s="65" t="s">
        <v>137</v>
      </c>
      <c r="M226" s="64" t="s">
        <v>141</v>
      </c>
      <c r="N226" t="str">
        <f t="shared" si="12"/>
        <v>N</v>
      </c>
      <c r="O226" t="str">
        <f t="shared" si="13"/>
        <v>N</v>
      </c>
      <c r="P226" t="e">
        <f>IF(#REF!="A",IF($F226="A",$N$1,$U$1),$U$1)</f>
        <v>#REF!</v>
      </c>
      <c r="Q226" t="e">
        <f>IF(#REF!="A",IF($F226="B",$N$1,$U$1),$U$1)</f>
        <v>#REF!</v>
      </c>
      <c r="R226" t="e">
        <f>IF(#REF!="A",IF($F226="C",$N$1,IF($F226="D",$N$1,IF($F226="E",$N$1,$U$1))),$U$1)</f>
        <v>#REF!</v>
      </c>
      <c r="S226" t="e">
        <f>IF(#REF!="A",IF($F226="F",$N$1,IF($F226="G",$N$1,IF($F226="H",$N$1,$U$1))),$U$1)</f>
        <v>#REF!</v>
      </c>
      <c r="T226" t="str">
        <f t="shared" si="14"/>
        <v>N</v>
      </c>
      <c r="U226" t="str">
        <f t="shared" si="15"/>
        <v>N</v>
      </c>
    </row>
    <row r="227" spans="1:21" ht="12.75">
      <c r="A227" s="10">
        <v>225</v>
      </c>
      <c r="B227" s="162">
        <v>327</v>
      </c>
      <c r="C227" s="14" t="s">
        <v>626</v>
      </c>
      <c r="D227" s="144" t="s">
        <v>627</v>
      </c>
      <c r="E227" s="33">
        <v>1981</v>
      </c>
      <c r="F227" s="57" t="s">
        <v>154</v>
      </c>
      <c r="G227" s="58" t="s">
        <v>127</v>
      </c>
      <c r="H227" s="59" t="s">
        <v>127</v>
      </c>
      <c r="I227" s="60"/>
      <c r="J227" s="165">
        <v>0.028240740740740736</v>
      </c>
      <c r="K227" s="62"/>
      <c r="L227" s="65"/>
      <c r="M227" s="64"/>
      <c r="N227" t="str">
        <f t="shared" si="12"/>
        <v>N</v>
      </c>
      <c r="O227" t="str">
        <f t="shared" si="13"/>
        <v>N</v>
      </c>
      <c r="P227" t="e">
        <f>IF(#REF!="A",IF($F227="A",$N$1,$U$1),$U$1)</f>
        <v>#REF!</v>
      </c>
      <c r="Q227" t="e">
        <f>IF(#REF!="A",IF($F227="B",$N$1,$U$1),$U$1)</f>
        <v>#REF!</v>
      </c>
      <c r="R227" t="e">
        <f>IF(#REF!="A",IF($F227="C",$N$1,IF($F227="D",$N$1,IF($F227="E",$N$1,$U$1))),$U$1)</f>
        <v>#REF!</v>
      </c>
      <c r="S227" t="e">
        <f>IF(#REF!="A",IF($F227="F",$N$1,IF($F227="G",$N$1,IF($F227="H",$N$1,$U$1))),$U$1)</f>
        <v>#REF!</v>
      </c>
      <c r="T227" t="str">
        <f t="shared" si="14"/>
        <v>N</v>
      </c>
      <c r="U227" t="str">
        <f t="shared" si="15"/>
        <v>N</v>
      </c>
    </row>
    <row r="228" spans="1:21" ht="12.75">
      <c r="A228" s="10">
        <v>226</v>
      </c>
      <c r="B228" s="162">
        <v>328</v>
      </c>
      <c r="C228" s="14" t="s">
        <v>743</v>
      </c>
      <c r="D228" s="144" t="s">
        <v>387</v>
      </c>
      <c r="E228" s="33">
        <v>1968</v>
      </c>
      <c r="F228" s="57" t="s">
        <v>147</v>
      </c>
      <c r="G228" s="58" t="s">
        <v>127</v>
      </c>
      <c r="H228" s="59" t="s">
        <v>127</v>
      </c>
      <c r="I228" s="70"/>
      <c r="J228" s="165"/>
      <c r="K228" s="62"/>
      <c r="L228" s="65"/>
      <c r="M228" s="64"/>
      <c r="N228" t="str">
        <f t="shared" si="12"/>
        <v>N</v>
      </c>
      <c r="O228" t="str">
        <f t="shared" si="13"/>
        <v>N</v>
      </c>
      <c r="P228" t="e">
        <f>IF(#REF!="A",IF($F228="A",$N$1,$U$1),$U$1)</f>
        <v>#REF!</v>
      </c>
      <c r="Q228" t="e">
        <f>IF(#REF!="A",IF($F228="B",$N$1,$U$1),$U$1)</f>
        <v>#REF!</v>
      </c>
      <c r="R228" t="e">
        <f>IF(#REF!="A",IF($F228="C",$N$1,IF($F228="D",$N$1,IF($F228="E",$N$1,$U$1))),$U$1)</f>
        <v>#REF!</v>
      </c>
      <c r="S228" t="e">
        <f>IF(#REF!="A",IF($F228="F",$N$1,IF($F228="G",$N$1,IF($F228="H",$N$1,$U$1))),$U$1)</f>
        <v>#REF!</v>
      </c>
      <c r="T228" t="str">
        <f t="shared" si="14"/>
        <v>N</v>
      </c>
      <c r="U228" t="str">
        <f t="shared" si="15"/>
        <v>N</v>
      </c>
    </row>
    <row r="229" spans="1:21" ht="12.75">
      <c r="A229" s="10">
        <v>227</v>
      </c>
      <c r="B229" s="162">
        <v>329</v>
      </c>
      <c r="C229" s="14" t="s">
        <v>749</v>
      </c>
      <c r="D229" s="144" t="s">
        <v>632</v>
      </c>
      <c r="E229" s="33">
        <v>1980</v>
      </c>
      <c r="F229" s="57" t="s">
        <v>154</v>
      </c>
      <c r="G229" s="58" t="s">
        <v>127</v>
      </c>
      <c r="H229" s="59" t="s">
        <v>127</v>
      </c>
      <c r="I229" s="70"/>
      <c r="J229" s="165"/>
      <c r="K229" s="62"/>
      <c r="L229" s="65"/>
      <c r="M229" s="64"/>
      <c r="N229" t="str">
        <f t="shared" si="12"/>
        <v>N</v>
      </c>
      <c r="O229" t="str">
        <f t="shared" si="13"/>
        <v>N</v>
      </c>
      <c r="P229" t="e">
        <f>IF(#REF!="A",IF($F229="A",$N$1,$U$1),$U$1)</f>
        <v>#REF!</v>
      </c>
      <c r="Q229" t="e">
        <f>IF(#REF!="A",IF($F229="B",$N$1,$U$1),$U$1)</f>
        <v>#REF!</v>
      </c>
      <c r="R229" t="e">
        <f>IF(#REF!="A",IF($F229="C",$N$1,IF($F229="D",$N$1,IF($F229="E",$N$1,$U$1))),$U$1)</f>
        <v>#REF!</v>
      </c>
      <c r="S229" t="e">
        <f>IF(#REF!="A",IF($F229="F",$N$1,IF($F229="G",$N$1,IF($F229="H",$N$1,$U$1))),$U$1)</f>
        <v>#REF!</v>
      </c>
      <c r="T229" t="str">
        <f t="shared" si="14"/>
        <v>N</v>
      </c>
      <c r="U229" t="str">
        <f t="shared" si="15"/>
        <v>N</v>
      </c>
    </row>
    <row r="230" spans="1:21" ht="12.75">
      <c r="A230" s="10">
        <v>228</v>
      </c>
      <c r="B230" s="162">
        <v>330</v>
      </c>
      <c r="C230" s="14" t="s">
        <v>748</v>
      </c>
      <c r="D230" s="144" t="s">
        <v>744</v>
      </c>
      <c r="E230" s="33">
        <v>1976</v>
      </c>
      <c r="F230" s="57" t="s">
        <v>154</v>
      </c>
      <c r="G230" s="58" t="s">
        <v>127</v>
      </c>
      <c r="H230" s="59" t="s">
        <v>127</v>
      </c>
      <c r="I230" s="70"/>
      <c r="J230" s="165"/>
      <c r="K230" s="62"/>
      <c r="L230" s="65"/>
      <c r="M230" s="64"/>
      <c r="N230" t="str">
        <f t="shared" si="12"/>
        <v>N</v>
      </c>
      <c r="O230" t="str">
        <f t="shared" si="13"/>
        <v>N</v>
      </c>
      <c r="P230" t="e">
        <f>IF(#REF!="A",IF($F230="A",$N$1,$U$1),$U$1)</f>
        <v>#REF!</v>
      </c>
      <c r="Q230" t="e">
        <f>IF(#REF!="A",IF($F230="B",$N$1,$U$1),$U$1)</f>
        <v>#REF!</v>
      </c>
      <c r="R230" t="e">
        <f>IF(#REF!="A",IF($F230="C",$N$1,IF($F230="D",$N$1,IF($F230="E",$N$1,$U$1))),$U$1)</f>
        <v>#REF!</v>
      </c>
      <c r="S230" t="e">
        <f>IF(#REF!="A",IF($F230="F",$N$1,IF($F230="G",$N$1,IF($F230="H",$N$1,$U$1))),$U$1)</f>
        <v>#REF!</v>
      </c>
      <c r="T230" t="str">
        <f t="shared" si="14"/>
        <v>N</v>
      </c>
      <c r="U230" t="str">
        <f t="shared" si="15"/>
        <v>N</v>
      </c>
    </row>
    <row r="231" spans="1:21" ht="12.75">
      <c r="A231" s="10">
        <v>229</v>
      </c>
      <c r="B231" s="162">
        <v>331</v>
      </c>
      <c r="C231" s="14" t="s">
        <v>900</v>
      </c>
      <c r="D231" s="144" t="s">
        <v>720</v>
      </c>
      <c r="E231" s="33">
        <v>1976</v>
      </c>
      <c r="F231" s="57" t="s">
        <v>154</v>
      </c>
      <c r="G231" s="58" t="s">
        <v>127</v>
      </c>
      <c r="H231" s="59" t="s">
        <v>127</v>
      </c>
      <c r="I231" s="70"/>
      <c r="J231" s="165"/>
      <c r="K231" s="62"/>
      <c r="L231" s="65"/>
      <c r="M231" s="64"/>
      <c r="N231" t="str">
        <f t="shared" si="12"/>
        <v>N</v>
      </c>
      <c r="O231" t="str">
        <f t="shared" si="13"/>
        <v>N</v>
      </c>
      <c r="P231" t="e">
        <f>IF(#REF!="A",IF($F231="A",$N$1,$U$1),$U$1)</f>
        <v>#REF!</v>
      </c>
      <c r="Q231" t="e">
        <f>IF(#REF!="A",IF($F231="B",$N$1,$U$1),$U$1)</f>
        <v>#REF!</v>
      </c>
      <c r="R231" t="e">
        <f>IF(#REF!="A",IF($F231="C",$N$1,IF($F231="D",$N$1,IF($F231="E",$N$1,$U$1))),$U$1)</f>
        <v>#REF!</v>
      </c>
      <c r="S231" t="e">
        <f>IF(#REF!="A",IF($F231="F",$N$1,IF($F231="G",$N$1,IF($F231="H",$N$1,$U$1))),$U$1)</f>
        <v>#REF!</v>
      </c>
      <c r="T231" t="str">
        <f t="shared" si="14"/>
        <v>N</v>
      </c>
      <c r="U231" t="str">
        <f t="shared" si="15"/>
        <v>N</v>
      </c>
    </row>
    <row r="232" spans="1:21" ht="12.75">
      <c r="A232" s="10">
        <v>230</v>
      </c>
      <c r="B232" s="162">
        <v>332</v>
      </c>
      <c r="C232" s="14" t="s">
        <v>658</v>
      </c>
      <c r="D232" s="144" t="s">
        <v>691</v>
      </c>
      <c r="E232" s="33">
        <v>1992</v>
      </c>
      <c r="F232" s="57" t="s">
        <v>154</v>
      </c>
      <c r="G232" s="58" t="s">
        <v>6</v>
      </c>
      <c r="H232" s="59" t="s">
        <v>127</v>
      </c>
      <c r="I232" s="70"/>
      <c r="J232" s="165"/>
      <c r="K232" s="62"/>
      <c r="L232" s="65"/>
      <c r="M232" s="64"/>
      <c r="N232" t="str">
        <f t="shared" si="12"/>
        <v>N</v>
      </c>
      <c r="O232" t="str">
        <f t="shared" si="13"/>
        <v>A</v>
      </c>
      <c r="P232" t="e">
        <f>IF(#REF!="A",IF($F232="A",$N$1,$U$1),$U$1)</f>
        <v>#REF!</v>
      </c>
      <c r="Q232" t="e">
        <f>IF(#REF!="A",IF($F232="B",$N$1,$U$1),$U$1)</f>
        <v>#REF!</v>
      </c>
      <c r="R232" t="e">
        <f>IF(#REF!="A",IF($F232="C",$N$1,IF($F232="D",$N$1,IF($F232="E",$N$1,$U$1))),$U$1)</f>
        <v>#REF!</v>
      </c>
      <c r="S232" t="e">
        <f>IF(#REF!="A",IF($F232="F",$N$1,IF($F232="G",$N$1,IF($F232="H",$N$1,$U$1))),$U$1)</f>
        <v>#REF!</v>
      </c>
      <c r="T232" t="str">
        <f t="shared" si="14"/>
        <v>N</v>
      </c>
      <c r="U232" t="str">
        <f t="shared" si="15"/>
        <v>N</v>
      </c>
    </row>
    <row r="233" spans="1:21" ht="12.75">
      <c r="A233" s="10">
        <v>231</v>
      </c>
      <c r="B233" s="162">
        <v>333</v>
      </c>
      <c r="C233" s="14" t="s">
        <v>747</v>
      </c>
      <c r="D233" s="144" t="s">
        <v>358</v>
      </c>
      <c r="E233" s="33">
        <v>1977</v>
      </c>
      <c r="F233" s="57" t="s">
        <v>154</v>
      </c>
      <c r="G233" s="58" t="s">
        <v>6</v>
      </c>
      <c r="H233" s="59" t="s">
        <v>127</v>
      </c>
      <c r="I233" s="70"/>
      <c r="J233" s="165"/>
      <c r="K233" s="62"/>
      <c r="L233" s="65"/>
      <c r="M233" s="64"/>
      <c r="N233" t="str">
        <f t="shared" si="12"/>
        <v>N</v>
      </c>
      <c r="O233" t="str">
        <f t="shared" si="13"/>
        <v>A</v>
      </c>
      <c r="P233" t="e">
        <f>IF(#REF!="A",IF($F233="A",$N$1,$U$1),$U$1)</f>
        <v>#REF!</v>
      </c>
      <c r="Q233" t="e">
        <f>IF(#REF!="A",IF($F233="B",$N$1,$U$1),$U$1)</f>
        <v>#REF!</v>
      </c>
      <c r="R233" t="e">
        <f>IF(#REF!="A",IF($F233="C",$N$1,IF($F233="D",$N$1,IF($F233="E",$N$1,$U$1))),$U$1)</f>
        <v>#REF!</v>
      </c>
      <c r="S233" t="e">
        <f>IF(#REF!="A",IF($F233="F",$N$1,IF($F233="G",$N$1,IF($F233="H",$N$1,$U$1))),$U$1)</f>
        <v>#REF!</v>
      </c>
      <c r="T233" t="str">
        <f t="shared" si="14"/>
        <v>N</v>
      </c>
      <c r="U233" t="str">
        <f t="shared" si="15"/>
        <v>N</v>
      </c>
    </row>
    <row r="234" spans="1:21" ht="12.75">
      <c r="A234" s="10">
        <v>232</v>
      </c>
      <c r="B234" s="162">
        <v>334</v>
      </c>
      <c r="C234" s="14" t="s">
        <v>803</v>
      </c>
      <c r="D234" s="144" t="s">
        <v>323</v>
      </c>
      <c r="E234" s="33">
        <v>1990</v>
      </c>
      <c r="F234" s="57" t="s">
        <v>154</v>
      </c>
      <c r="G234" s="58" t="s">
        <v>127</v>
      </c>
      <c r="H234" s="59" t="s">
        <v>127</v>
      </c>
      <c r="I234" s="70"/>
      <c r="J234" s="165"/>
      <c r="K234" s="62"/>
      <c r="L234" s="65"/>
      <c r="M234" s="64"/>
      <c r="N234" t="str">
        <f t="shared" si="12"/>
        <v>N</v>
      </c>
      <c r="O234" t="str">
        <f t="shared" si="13"/>
        <v>N</v>
      </c>
      <c r="P234" t="e">
        <f>IF(#REF!="A",IF($F234="A",$N$1,$U$1),$U$1)</f>
        <v>#REF!</v>
      </c>
      <c r="Q234" t="e">
        <f>IF(#REF!="A",IF($F234="B",$N$1,$U$1),$U$1)</f>
        <v>#REF!</v>
      </c>
      <c r="R234" t="e">
        <f>IF(#REF!="A",IF($F234="C",$N$1,IF($F234="D",$N$1,IF($F234="E",$N$1,$U$1))),$U$1)</f>
        <v>#REF!</v>
      </c>
      <c r="S234" t="e">
        <f>IF(#REF!="A",IF($F234="F",$N$1,IF($F234="G",$N$1,IF($F234="H",$N$1,$U$1))),$U$1)</f>
        <v>#REF!</v>
      </c>
      <c r="T234" t="str">
        <f t="shared" si="14"/>
        <v>N</v>
      </c>
      <c r="U234" t="str">
        <f t="shared" si="15"/>
        <v>N</v>
      </c>
    </row>
    <row r="235" spans="1:21" ht="12.75">
      <c r="A235" s="10">
        <v>233</v>
      </c>
      <c r="B235" s="162">
        <v>335</v>
      </c>
      <c r="C235" s="14" t="s">
        <v>804</v>
      </c>
      <c r="D235" s="144" t="s">
        <v>323</v>
      </c>
      <c r="E235" s="33">
        <v>1970</v>
      </c>
      <c r="F235" s="57" t="s">
        <v>147</v>
      </c>
      <c r="G235" s="58" t="s">
        <v>127</v>
      </c>
      <c r="H235" s="59" t="s">
        <v>127</v>
      </c>
      <c r="I235" s="70"/>
      <c r="J235" s="165"/>
      <c r="K235" s="62"/>
      <c r="L235" s="65"/>
      <c r="M235" s="64"/>
      <c r="N235" t="str">
        <f t="shared" si="12"/>
        <v>N</v>
      </c>
      <c r="O235" t="str">
        <f t="shared" si="13"/>
        <v>N</v>
      </c>
      <c r="P235" t="e">
        <f>IF(#REF!="A",IF($F235="A",$N$1,$U$1),$U$1)</f>
        <v>#REF!</v>
      </c>
      <c r="Q235" t="e">
        <f>IF(#REF!="A",IF($F235="B",$N$1,$U$1),$U$1)</f>
        <v>#REF!</v>
      </c>
      <c r="R235" t="e">
        <f>IF(#REF!="A",IF($F235="C",$N$1,IF($F235="D",$N$1,IF($F235="E",$N$1,$U$1))),$U$1)</f>
        <v>#REF!</v>
      </c>
      <c r="S235" t="e">
        <f>IF(#REF!="A",IF($F235="F",$N$1,IF($F235="G",$N$1,IF($F235="H",$N$1,$U$1))),$U$1)</f>
        <v>#REF!</v>
      </c>
      <c r="T235" t="str">
        <f t="shared" si="14"/>
        <v>N</v>
      </c>
      <c r="U235" t="str">
        <f t="shared" si="15"/>
        <v>N</v>
      </c>
    </row>
    <row r="236" spans="1:21" ht="12.75">
      <c r="A236" s="10">
        <v>234</v>
      </c>
      <c r="B236" s="162">
        <v>336</v>
      </c>
      <c r="C236" s="14" t="s">
        <v>699</v>
      </c>
      <c r="D236" s="144" t="s">
        <v>698</v>
      </c>
      <c r="E236" s="33">
        <v>1966</v>
      </c>
      <c r="F236" s="57" t="s">
        <v>147</v>
      </c>
      <c r="G236" s="58" t="s">
        <v>127</v>
      </c>
      <c r="H236" s="59" t="s">
        <v>127</v>
      </c>
      <c r="I236" s="70"/>
      <c r="J236" s="165"/>
      <c r="K236" s="62"/>
      <c r="L236" s="65"/>
      <c r="M236" s="64"/>
      <c r="N236" t="str">
        <f t="shared" si="12"/>
        <v>N</v>
      </c>
      <c r="O236" t="str">
        <f t="shared" si="13"/>
        <v>N</v>
      </c>
      <c r="P236" t="e">
        <f>IF(#REF!="A",IF($F236="A",$N$1,$U$1),$U$1)</f>
        <v>#REF!</v>
      </c>
      <c r="Q236" t="e">
        <f>IF(#REF!="A",IF($F236="B",$N$1,$U$1),$U$1)</f>
        <v>#REF!</v>
      </c>
      <c r="R236" t="e">
        <f>IF(#REF!="A",IF($F236="C",$N$1,IF($F236="D",$N$1,IF($F236="E",$N$1,$U$1))),$U$1)</f>
        <v>#REF!</v>
      </c>
      <c r="S236" t="e">
        <f>IF(#REF!="A",IF($F236="F",$N$1,IF($F236="G",$N$1,IF($F236="H",$N$1,$U$1))),$U$1)</f>
        <v>#REF!</v>
      </c>
      <c r="T236" t="str">
        <f t="shared" si="14"/>
        <v>N</v>
      </c>
      <c r="U236" t="str">
        <f t="shared" si="15"/>
        <v>N</v>
      </c>
    </row>
    <row r="237" spans="1:21" ht="12.75">
      <c r="A237" s="10">
        <v>235</v>
      </c>
      <c r="B237" s="162">
        <v>337</v>
      </c>
      <c r="C237" s="14" t="s">
        <v>807</v>
      </c>
      <c r="D237" s="144" t="s">
        <v>698</v>
      </c>
      <c r="E237" s="33">
        <v>1967</v>
      </c>
      <c r="F237" s="57" t="s">
        <v>147</v>
      </c>
      <c r="G237" s="58" t="s">
        <v>127</v>
      </c>
      <c r="H237" s="59" t="s">
        <v>127</v>
      </c>
      <c r="I237" s="70"/>
      <c r="J237" s="165"/>
      <c r="K237" s="62"/>
      <c r="L237" s="65"/>
      <c r="M237" s="64"/>
      <c r="N237" t="str">
        <f t="shared" si="12"/>
        <v>N</v>
      </c>
      <c r="O237" t="str">
        <f t="shared" si="13"/>
        <v>N</v>
      </c>
      <c r="P237" t="e">
        <f>IF(#REF!="A",IF($F237="A",$N$1,$U$1),$U$1)</f>
        <v>#REF!</v>
      </c>
      <c r="Q237" t="e">
        <f>IF(#REF!="A",IF($F237="B",$N$1,$U$1),$U$1)</f>
        <v>#REF!</v>
      </c>
      <c r="R237" t="e">
        <f>IF(#REF!="A",IF($F237="C",$N$1,IF($F237="D",$N$1,IF($F237="E",$N$1,$U$1))),$U$1)</f>
        <v>#REF!</v>
      </c>
      <c r="S237" t="e">
        <f>IF(#REF!="A",IF($F237="F",$N$1,IF($F237="G",$N$1,IF($F237="H",$N$1,$U$1))),$U$1)</f>
        <v>#REF!</v>
      </c>
      <c r="T237" t="str">
        <f t="shared" si="14"/>
        <v>N</v>
      </c>
      <c r="U237" t="str">
        <f t="shared" si="15"/>
        <v>N</v>
      </c>
    </row>
    <row r="238" spans="1:21" ht="12.75">
      <c r="A238" s="10">
        <v>236</v>
      </c>
      <c r="B238" s="162">
        <v>338</v>
      </c>
      <c r="C238" s="14" t="s">
        <v>745</v>
      </c>
      <c r="D238" s="144" t="s">
        <v>746</v>
      </c>
      <c r="E238" s="33">
        <v>1979</v>
      </c>
      <c r="F238" s="57" t="s">
        <v>154</v>
      </c>
      <c r="G238" s="58" t="s">
        <v>127</v>
      </c>
      <c r="H238" s="59" t="s">
        <v>127</v>
      </c>
      <c r="I238" s="70"/>
      <c r="J238" s="165"/>
      <c r="K238" s="62"/>
      <c r="L238" s="65"/>
      <c r="M238" s="64"/>
      <c r="N238" t="str">
        <f t="shared" si="12"/>
        <v>N</v>
      </c>
      <c r="O238" t="str">
        <f t="shared" si="13"/>
        <v>N</v>
      </c>
      <c r="P238" t="e">
        <f>IF(#REF!="A",IF($F238="A",$N$1,$U$1),$U$1)</f>
        <v>#REF!</v>
      </c>
      <c r="Q238" t="e">
        <f>IF(#REF!="A",IF($F238="B",$N$1,$U$1),$U$1)</f>
        <v>#REF!</v>
      </c>
      <c r="R238" t="e">
        <f>IF(#REF!="A",IF($F238="C",$N$1,IF($F238="D",$N$1,IF($F238="E",$N$1,$U$1))),$U$1)</f>
        <v>#REF!</v>
      </c>
      <c r="S238" t="e">
        <f>IF(#REF!="A",IF($F238="F",$N$1,IF($F238="G",$N$1,IF($F238="H",$N$1,$U$1))),$U$1)</f>
        <v>#REF!</v>
      </c>
      <c r="T238" t="str">
        <f t="shared" si="14"/>
        <v>N</v>
      </c>
      <c r="U238" t="str">
        <f t="shared" si="15"/>
        <v>N</v>
      </c>
    </row>
    <row r="239" spans="1:21" ht="12.75">
      <c r="A239" s="10">
        <v>237</v>
      </c>
      <c r="B239" s="162">
        <v>339</v>
      </c>
      <c r="C239" s="14" t="s">
        <v>798</v>
      </c>
      <c r="D239" s="144" t="s">
        <v>744</v>
      </c>
      <c r="E239" s="33">
        <v>1982</v>
      </c>
      <c r="F239" s="57" t="s">
        <v>154</v>
      </c>
      <c r="G239" s="58" t="s">
        <v>127</v>
      </c>
      <c r="H239" s="59" t="s">
        <v>127</v>
      </c>
      <c r="I239" s="70"/>
      <c r="J239" s="165"/>
      <c r="K239" s="62"/>
      <c r="L239" s="65"/>
      <c r="M239" s="64"/>
      <c r="N239" t="str">
        <f t="shared" si="12"/>
        <v>N</v>
      </c>
      <c r="O239" t="str">
        <f t="shared" si="13"/>
        <v>N</v>
      </c>
      <c r="P239" t="e">
        <f>IF(#REF!="A",IF($F239="A",$N$1,$U$1),$U$1)</f>
        <v>#REF!</v>
      </c>
      <c r="Q239" t="e">
        <f>IF(#REF!="A",IF($F239="B",$N$1,$U$1),$U$1)</f>
        <v>#REF!</v>
      </c>
      <c r="R239" t="e">
        <f>IF(#REF!="A",IF($F239="C",$N$1,IF($F239="D",$N$1,IF($F239="E",$N$1,$U$1))),$U$1)</f>
        <v>#REF!</v>
      </c>
      <c r="S239" t="e">
        <f>IF(#REF!="A",IF($F239="F",$N$1,IF($F239="G",$N$1,IF($F239="H",$N$1,$U$1))),$U$1)</f>
        <v>#REF!</v>
      </c>
      <c r="T239" t="str">
        <f t="shared" si="14"/>
        <v>N</v>
      </c>
      <c r="U239" t="str">
        <f t="shared" si="15"/>
        <v>N</v>
      </c>
    </row>
    <row r="240" spans="1:21" ht="12.75">
      <c r="A240" s="10">
        <v>238</v>
      </c>
      <c r="B240" s="162">
        <v>340</v>
      </c>
      <c r="C240" s="14" t="s">
        <v>750</v>
      </c>
      <c r="D240" s="144" t="s">
        <v>467</v>
      </c>
      <c r="E240" s="33">
        <v>1959</v>
      </c>
      <c r="F240" s="57" t="s">
        <v>146</v>
      </c>
      <c r="G240" s="58" t="s">
        <v>127</v>
      </c>
      <c r="H240" s="59" t="s">
        <v>127</v>
      </c>
      <c r="I240" s="70"/>
      <c r="J240" s="165"/>
      <c r="K240" s="62"/>
      <c r="L240" s="65"/>
      <c r="M240" s="64"/>
      <c r="N240" t="str">
        <f t="shared" si="12"/>
        <v>N</v>
      </c>
      <c r="O240" t="str">
        <f t="shared" si="13"/>
        <v>N</v>
      </c>
      <c r="P240" t="e">
        <f>IF(#REF!="A",IF($F240="A",$N$1,$U$1),$U$1)</f>
        <v>#REF!</v>
      </c>
      <c r="Q240" t="e">
        <f>IF(#REF!="A",IF($F240="B",$N$1,$U$1),$U$1)</f>
        <v>#REF!</v>
      </c>
      <c r="R240" t="e">
        <f>IF(#REF!="A",IF($F240="C",$N$1,IF($F240="D",$N$1,IF($F240="E",$N$1,$U$1))),$U$1)</f>
        <v>#REF!</v>
      </c>
      <c r="S240" t="e">
        <f>IF(#REF!="A",IF($F240="F",$N$1,IF($F240="G",$N$1,IF($F240="H",$N$1,$U$1))),$U$1)</f>
        <v>#REF!</v>
      </c>
      <c r="T240" t="str">
        <f t="shared" si="14"/>
        <v>N</v>
      </c>
      <c r="U240" t="str">
        <f t="shared" si="15"/>
        <v>N</v>
      </c>
    </row>
    <row r="241" spans="1:21" ht="12.75">
      <c r="A241" s="10">
        <v>239</v>
      </c>
      <c r="B241" s="162">
        <v>341</v>
      </c>
      <c r="C241" s="14" t="s">
        <v>708</v>
      </c>
      <c r="D241" s="144" t="s">
        <v>709</v>
      </c>
      <c r="E241" s="33">
        <v>1960</v>
      </c>
      <c r="F241" s="57" t="s">
        <v>146</v>
      </c>
      <c r="G241" s="58" t="s">
        <v>127</v>
      </c>
      <c r="H241" s="59" t="s">
        <v>127</v>
      </c>
      <c r="I241" s="70"/>
      <c r="J241" s="165"/>
      <c r="K241" s="62"/>
      <c r="L241" s="65"/>
      <c r="M241" s="64"/>
      <c r="N241" t="str">
        <f t="shared" si="12"/>
        <v>N</v>
      </c>
      <c r="O241" t="str">
        <f t="shared" si="13"/>
        <v>N</v>
      </c>
      <c r="P241" t="e">
        <f>IF(#REF!="A",IF($F241="A",$N$1,$U$1),$U$1)</f>
        <v>#REF!</v>
      </c>
      <c r="Q241" t="e">
        <f>IF(#REF!="A",IF($F241="B",$N$1,$U$1),$U$1)</f>
        <v>#REF!</v>
      </c>
      <c r="R241" t="e">
        <f>IF(#REF!="A",IF($F241="C",$N$1,IF($F241="D",$N$1,IF($F241="E",$N$1,$U$1))),$U$1)</f>
        <v>#REF!</v>
      </c>
      <c r="S241" t="e">
        <f>IF(#REF!="A",IF($F241="F",$N$1,IF($F241="G",$N$1,IF($F241="H",$N$1,$U$1))),$U$1)</f>
        <v>#REF!</v>
      </c>
      <c r="T241" t="str">
        <f t="shared" si="14"/>
        <v>N</v>
      </c>
      <c r="U241" t="str">
        <f t="shared" si="15"/>
        <v>N</v>
      </c>
    </row>
    <row r="242" spans="1:21" ht="12.75">
      <c r="A242" s="10">
        <v>240</v>
      </c>
      <c r="B242" s="162">
        <v>361</v>
      </c>
      <c r="C242" s="14" t="s">
        <v>468</v>
      </c>
      <c r="D242" s="144" t="s">
        <v>453</v>
      </c>
      <c r="E242" s="33">
        <v>1972</v>
      </c>
      <c r="F242" s="57" t="s">
        <v>147</v>
      </c>
      <c r="G242" s="58" t="s">
        <v>127</v>
      </c>
      <c r="H242" s="59" t="s">
        <v>127</v>
      </c>
      <c r="I242" s="60"/>
      <c r="J242" s="136">
        <v>0.028275462962962964</v>
      </c>
      <c r="K242" s="62" t="s">
        <v>301</v>
      </c>
      <c r="L242" s="156" t="s">
        <v>137</v>
      </c>
      <c r="M242" s="64" t="s">
        <v>141</v>
      </c>
      <c r="N242" t="str">
        <f t="shared" si="12"/>
        <v>N</v>
      </c>
      <c r="O242" t="str">
        <f t="shared" si="13"/>
        <v>N</v>
      </c>
      <c r="P242" t="e">
        <f>IF(#REF!="A",IF($F242="A",$N$1,$U$1),$U$1)</f>
        <v>#REF!</v>
      </c>
      <c r="Q242" t="e">
        <f>IF(#REF!="A",IF($F242="B",$N$1,$U$1),$U$1)</f>
        <v>#REF!</v>
      </c>
      <c r="R242" t="e">
        <f>IF(#REF!="A",IF($F242="C",$N$1,IF($F242="D",$N$1,IF($F242="E",$N$1,$U$1))),$U$1)</f>
        <v>#REF!</v>
      </c>
      <c r="S242" t="e">
        <f>IF(#REF!="A",IF($F242="F",$N$1,IF($F242="G",$N$1,IF($F242="H",$N$1,$U$1))),$U$1)</f>
        <v>#REF!</v>
      </c>
      <c r="T242" t="str">
        <f t="shared" si="14"/>
        <v>N</v>
      </c>
      <c r="U242" t="str">
        <f t="shared" si="15"/>
        <v>N</v>
      </c>
    </row>
    <row r="243" spans="1:21" ht="12.75">
      <c r="A243" s="10">
        <v>241</v>
      </c>
      <c r="B243" s="162">
        <v>362</v>
      </c>
      <c r="C243" s="14" t="s">
        <v>454</v>
      </c>
      <c r="D243" s="144" t="s">
        <v>455</v>
      </c>
      <c r="E243" s="33">
        <v>1969</v>
      </c>
      <c r="F243" s="57" t="s">
        <v>147</v>
      </c>
      <c r="G243" s="58" t="s">
        <v>127</v>
      </c>
      <c r="H243" s="59" t="s">
        <v>127</v>
      </c>
      <c r="I243" s="60"/>
      <c r="J243" s="136">
        <v>0.03466435185185185</v>
      </c>
      <c r="K243" s="62" t="s">
        <v>296</v>
      </c>
      <c r="L243" s="156" t="s">
        <v>137</v>
      </c>
      <c r="M243" s="64" t="s">
        <v>141</v>
      </c>
      <c r="N243" t="str">
        <f t="shared" si="12"/>
        <v>N</v>
      </c>
      <c r="O243" t="str">
        <f t="shared" si="13"/>
        <v>N</v>
      </c>
      <c r="P243" t="e">
        <f>IF(#REF!="A",IF($F243="A",$N$1,$U$1),$U$1)</f>
        <v>#REF!</v>
      </c>
      <c r="Q243" t="e">
        <f>IF(#REF!="A",IF($F243="B",$N$1,$U$1),$U$1)</f>
        <v>#REF!</v>
      </c>
      <c r="R243" t="e">
        <f>IF(#REF!="A",IF($F243="C",$N$1,IF($F243="D",$N$1,IF($F243="E",$N$1,$U$1))),$U$1)</f>
        <v>#REF!</v>
      </c>
      <c r="S243" t="e">
        <f>IF(#REF!="A",IF($F243="F",$N$1,IF($F243="G",$N$1,IF($F243="H",$N$1,$U$1))),$U$1)</f>
        <v>#REF!</v>
      </c>
      <c r="T243" t="str">
        <f t="shared" si="14"/>
        <v>N</v>
      </c>
      <c r="U243" t="str">
        <f t="shared" si="15"/>
        <v>N</v>
      </c>
    </row>
    <row r="244" spans="1:21" ht="12.75">
      <c r="A244" s="10">
        <v>242</v>
      </c>
      <c r="B244" s="162">
        <v>363</v>
      </c>
      <c r="C244" s="14" t="s">
        <v>471</v>
      </c>
      <c r="D244" s="144" t="s">
        <v>470</v>
      </c>
      <c r="E244" s="33">
        <v>1963</v>
      </c>
      <c r="F244" s="57" t="s">
        <v>147</v>
      </c>
      <c r="G244" s="58" t="s">
        <v>127</v>
      </c>
      <c r="H244" s="59" t="s">
        <v>127</v>
      </c>
      <c r="I244" s="60"/>
      <c r="J244" s="61">
        <v>0.031111111111111107</v>
      </c>
      <c r="K244" s="62" t="s">
        <v>134</v>
      </c>
      <c r="L244" s="63" t="s">
        <v>137</v>
      </c>
      <c r="M244" s="64" t="s">
        <v>141</v>
      </c>
      <c r="N244" t="str">
        <f t="shared" si="12"/>
        <v>N</v>
      </c>
      <c r="O244" t="str">
        <f t="shared" si="13"/>
        <v>N</v>
      </c>
      <c r="P244" t="e">
        <f>IF(#REF!="A",IF($F244="A",$N$1,$U$1),$U$1)</f>
        <v>#REF!</v>
      </c>
      <c r="Q244" t="e">
        <f>IF(#REF!="A",IF($F244="B",$N$1,$U$1),$U$1)</f>
        <v>#REF!</v>
      </c>
      <c r="R244" t="e">
        <f>IF(#REF!="A",IF($F244="C",$N$1,IF($F244="D",$N$1,IF($F244="E",$N$1,$U$1))),$U$1)</f>
        <v>#REF!</v>
      </c>
      <c r="S244" t="e">
        <f>IF(#REF!="A",IF($F244="F",$N$1,IF($F244="G",$N$1,IF($F244="H",$N$1,$U$1))),$U$1)</f>
        <v>#REF!</v>
      </c>
      <c r="T244" t="str">
        <f t="shared" si="14"/>
        <v>N</v>
      </c>
      <c r="U244" t="str">
        <f t="shared" si="15"/>
        <v>N</v>
      </c>
    </row>
    <row r="245" spans="1:21" ht="12.75">
      <c r="A245" s="10">
        <v>243</v>
      </c>
      <c r="B245" s="162">
        <v>364</v>
      </c>
      <c r="C245" s="14" t="s">
        <v>489</v>
      </c>
      <c r="D245" s="144" t="s">
        <v>488</v>
      </c>
      <c r="E245" s="33">
        <v>1972</v>
      </c>
      <c r="F245" s="57" t="s">
        <v>147</v>
      </c>
      <c r="G245" s="58" t="s">
        <v>6</v>
      </c>
      <c r="H245" s="59" t="s">
        <v>127</v>
      </c>
      <c r="I245" s="60"/>
      <c r="J245" s="61">
        <v>0.025925925925925925</v>
      </c>
      <c r="K245" s="62" t="s">
        <v>148</v>
      </c>
      <c r="L245" s="65" t="s">
        <v>137</v>
      </c>
      <c r="M245" s="64" t="s">
        <v>141</v>
      </c>
      <c r="N245" t="str">
        <f t="shared" si="12"/>
        <v>N</v>
      </c>
      <c r="O245" t="str">
        <f t="shared" si="13"/>
        <v>A</v>
      </c>
      <c r="P245" t="e">
        <f>IF(#REF!="A",IF($F245="A",$N$1,$U$1),$U$1)</f>
        <v>#REF!</v>
      </c>
      <c r="Q245" t="e">
        <f>IF(#REF!="A",IF($F245="B",$N$1,$U$1),$U$1)</f>
        <v>#REF!</v>
      </c>
      <c r="R245" t="e">
        <f>IF(#REF!="A",IF($F245="C",$N$1,IF($F245="D",$N$1,IF($F245="E",$N$1,$U$1))),$U$1)</f>
        <v>#REF!</v>
      </c>
      <c r="S245" t="e">
        <f>IF(#REF!="A",IF($F245="F",$N$1,IF($F245="G",$N$1,IF($F245="H",$N$1,$U$1))),$U$1)</f>
        <v>#REF!</v>
      </c>
      <c r="T245" t="str">
        <f t="shared" si="14"/>
        <v>N</v>
      </c>
      <c r="U245" t="str">
        <f t="shared" si="15"/>
        <v>N</v>
      </c>
    </row>
    <row r="246" spans="1:21" ht="12.75">
      <c r="A246" s="10">
        <v>244</v>
      </c>
      <c r="B246" s="162">
        <v>365</v>
      </c>
      <c r="C246" s="14" t="s">
        <v>696</v>
      </c>
      <c r="D246" s="144" t="s">
        <v>697</v>
      </c>
      <c r="E246" s="33">
        <v>1966</v>
      </c>
      <c r="F246" s="57" t="s">
        <v>147</v>
      </c>
      <c r="G246" s="58" t="s">
        <v>127</v>
      </c>
      <c r="H246" s="59" t="s">
        <v>127</v>
      </c>
      <c r="I246" s="70"/>
      <c r="J246" s="165"/>
      <c r="K246" s="62"/>
      <c r="L246" s="65"/>
      <c r="M246" s="64"/>
      <c r="N246" t="str">
        <f t="shared" si="12"/>
        <v>N</v>
      </c>
      <c r="O246" t="str">
        <f t="shared" si="13"/>
        <v>N</v>
      </c>
      <c r="P246" t="e">
        <f>IF(#REF!="A",IF($F246="A",$N$1,$U$1),$U$1)</f>
        <v>#REF!</v>
      </c>
      <c r="Q246" t="e">
        <f>IF(#REF!="A",IF($F246="B",$N$1,$U$1),$U$1)</f>
        <v>#REF!</v>
      </c>
      <c r="R246" t="e">
        <f>IF(#REF!="A",IF($F246="C",$N$1,IF($F246="D",$N$1,IF($F246="E",$N$1,$U$1))),$U$1)</f>
        <v>#REF!</v>
      </c>
      <c r="S246" t="e">
        <f>IF(#REF!="A",IF($F246="F",$N$1,IF($F246="G",$N$1,IF($F246="H",$N$1,$U$1))),$U$1)</f>
        <v>#REF!</v>
      </c>
      <c r="T246" t="str">
        <f t="shared" si="14"/>
        <v>N</v>
      </c>
      <c r="U246" t="str">
        <f t="shared" si="15"/>
        <v>N</v>
      </c>
    </row>
    <row r="247" spans="1:21" ht="12.75">
      <c r="A247" s="10">
        <v>245</v>
      </c>
      <c r="B247" s="162">
        <v>398</v>
      </c>
      <c r="C247" s="14" t="s">
        <v>499</v>
      </c>
      <c r="D247" s="144" t="s">
        <v>407</v>
      </c>
      <c r="E247" s="33">
        <v>1954</v>
      </c>
      <c r="F247" s="57" t="s">
        <v>146</v>
      </c>
      <c r="G247" s="58" t="s">
        <v>127</v>
      </c>
      <c r="H247" s="59" t="s">
        <v>127</v>
      </c>
      <c r="I247" s="60"/>
      <c r="J247" s="165">
        <v>0.03625</v>
      </c>
      <c r="K247" s="62" t="s">
        <v>301</v>
      </c>
      <c r="L247" s="65" t="s">
        <v>137</v>
      </c>
      <c r="M247" s="64" t="s">
        <v>141</v>
      </c>
      <c r="N247" t="str">
        <f t="shared" si="12"/>
        <v>N</v>
      </c>
      <c r="O247" t="str">
        <f t="shared" si="13"/>
        <v>N</v>
      </c>
      <c r="P247" t="e">
        <f>IF(#REF!="A",IF($F247="A",$N$1,$U$1),$U$1)</f>
        <v>#REF!</v>
      </c>
      <c r="Q247" t="e">
        <f>IF(#REF!="A",IF($F247="B",$N$1,$U$1),$U$1)</f>
        <v>#REF!</v>
      </c>
      <c r="R247" t="e">
        <f>IF(#REF!="A",IF($F247="C",$N$1,IF($F247="D",$N$1,IF($F247="E",$N$1,$U$1))),$U$1)</f>
        <v>#REF!</v>
      </c>
      <c r="S247" t="e">
        <f>IF(#REF!="A",IF($F247="F",$N$1,IF($F247="G",$N$1,IF($F247="H",$N$1,$U$1))),$U$1)</f>
        <v>#REF!</v>
      </c>
      <c r="T247" t="str">
        <f t="shared" si="14"/>
        <v>N</v>
      </c>
      <c r="U247" t="str">
        <f t="shared" si="15"/>
        <v>N</v>
      </c>
    </row>
    <row r="248" spans="1:21" ht="12.75">
      <c r="A248" s="10">
        <v>246</v>
      </c>
      <c r="B248" s="162">
        <v>399</v>
      </c>
      <c r="C248" s="14" t="s">
        <v>457</v>
      </c>
      <c r="D248" s="144" t="s">
        <v>374</v>
      </c>
      <c r="E248" s="33">
        <v>1954</v>
      </c>
      <c r="F248" s="57" t="s">
        <v>146</v>
      </c>
      <c r="G248" s="58" t="s">
        <v>127</v>
      </c>
      <c r="H248" s="59" t="s">
        <v>127</v>
      </c>
      <c r="I248" s="60"/>
      <c r="J248" s="136">
        <v>0.03125</v>
      </c>
      <c r="K248" s="62" t="s">
        <v>137</v>
      </c>
      <c r="L248" s="152" t="s">
        <v>137</v>
      </c>
      <c r="M248" s="64" t="s">
        <v>141</v>
      </c>
      <c r="N248" t="str">
        <f t="shared" si="12"/>
        <v>N</v>
      </c>
      <c r="O248" t="str">
        <f t="shared" si="13"/>
        <v>N</v>
      </c>
      <c r="P248" t="e">
        <f>IF(#REF!="A",IF($F248="A",$N$1,$U$1),$U$1)</f>
        <v>#REF!</v>
      </c>
      <c r="Q248" t="e">
        <f>IF(#REF!="A",IF($F248="B",$N$1,$U$1),$U$1)</f>
        <v>#REF!</v>
      </c>
      <c r="R248" t="e">
        <f>IF(#REF!="A",IF($F248="C",$N$1,IF($F248="D",$N$1,IF($F248="E",$N$1,$U$1))),$U$1)</f>
        <v>#REF!</v>
      </c>
      <c r="S248" t="e">
        <f>IF(#REF!="A",IF($F248="F",$N$1,IF($F248="G",$N$1,IF($F248="H",$N$1,$U$1))),$U$1)</f>
        <v>#REF!</v>
      </c>
      <c r="T248" t="str">
        <f t="shared" si="14"/>
        <v>N</v>
      </c>
      <c r="U248" t="str">
        <f t="shared" si="15"/>
        <v>N</v>
      </c>
    </row>
    <row r="249" spans="1:21" ht="12.75">
      <c r="A249" s="10">
        <v>247</v>
      </c>
      <c r="B249" s="162">
        <v>400</v>
      </c>
      <c r="C249" s="14" t="s">
        <v>298</v>
      </c>
      <c r="D249" s="144" t="s">
        <v>128</v>
      </c>
      <c r="E249" s="33">
        <v>1955</v>
      </c>
      <c r="F249" s="57" t="s">
        <v>146</v>
      </c>
      <c r="G249" s="58" t="s">
        <v>127</v>
      </c>
      <c r="H249" s="59" t="s">
        <v>127</v>
      </c>
      <c r="I249" s="60"/>
      <c r="J249" s="136" t="s">
        <v>456</v>
      </c>
      <c r="K249" s="62" t="s">
        <v>137</v>
      </c>
      <c r="L249" s="152" t="s">
        <v>137</v>
      </c>
      <c r="M249" s="64" t="s">
        <v>141</v>
      </c>
      <c r="N249" t="str">
        <f t="shared" si="12"/>
        <v>N</v>
      </c>
      <c r="O249" t="str">
        <f t="shared" si="13"/>
        <v>N</v>
      </c>
      <c r="P249" t="e">
        <f>IF(#REF!="A",IF($F249="A",$N$1,$U$1),$U$1)</f>
        <v>#REF!</v>
      </c>
      <c r="Q249" t="e">
        <f>IF(#REF!="A",IF($F249="B",$N$1,$U$1),$U$1)</f>
        <v>#REF!</v>
      </c>
      <c r="R249" t="e">
        <f>IF(#REF!="A",IF($F249="C",$N$1,IF($F249="D",$N$1,IF($F249="E",$N$1,$U$1))),$U$1)</f>
        <v>#REF!</v>
      </c>
      <c r="S249" t="e">
        <f>IF(#REF!="A",IF($F249="F",$N$1,IF($F249="G",$N$1,IF($F249="H",$N$1,$U$1))),$U$1)</f>
        <v>#REF!</v>
      </c>
      <c r="T249" t="str">
        <f t="shared" si="14"/>
        <v>N</v>
      </c>
      <c r="U249" t="str">
        <f t="shared" si="15"/>
        <v>N</v>
      </c>
    </row>
    <row r="250" spans="1:21" ht="12.75">
      <c r="A250" s="10">
        <v>248</v>
      </c>
      <c r="B250" s="162"/>
      <c r="C250" s="14"/>
      <c r="D250" s="144"/>
      <c r="E250" s="33"/>
      <c r="F250" s="57"/>
      <c r="G250" s="58"/>
      <c r="H250" s="59"/>
      <c r="I250" s="70"/>
      <c r="J250" s="165"/>
      <c r="K250" s="62"/>
      <c r="L250" s="65"/>
      <c r="M250" s="64"/>
      <c r="N250" t="str">
        <f t="shared" si="12"/>
        <v>N</v>
      </c>
      <c r="O250" t="str">
        <f t="shared" si="13"/>
        <v>N</v>
      </c>
      <c r="P250" t="e">
        <f>IF(#REF!="A",IF($F250="A",$N$1,$U$1),$U$1)</f>
        <v>#REF!</v>
      </c>
      <c r="Q250" t="e">
        <f>IF(#REF!="A",IF($F250="B",$N$1,$U$1),$U$1)</f>
        <v>#REF!</v>
      </c>
      <c r="R250" t="e">
        <f>IF(#REF!="A",IF($F250="C",$N$1,IF($F250="D",$N$1,IF($F250="E",$N$1,$U$1))),$U$1)</f>
        <v>#REF!</v>
      </c>
      <c r="S250" t="e">
        <f>IF(#REF!="A",IF($F250="F",$N$1,IF($F250="G",$N$1,IF($F250="H",$N$1,$U$1))),$U$1)</f>
        <v>#REF!</v>
      </c>
      <c r="T250" t="str">
        <f t="shared" si="14"/>
        <v>N</v>
      </c>
      <c r="U250" t="str">
        <f t="shared" si="15"/>
        <v>N</v>
      </c>
    </row>
    <row r="251" spans="1:21" ht="12.75">
      <c r="A251" s="10">
        <v>249</v>
      </c>
      <c r="B251" s="162"/>
      <c r="C251" s="14"/>
      <c r="D251" s="144"/>
      <c r="E251" s="33"/>
      <c r="F251" s="57"/>
      <c r="G251" s="58"/>
      <c r="H251" s="59"/>
      <c r="I251" s="70"/>
      <c r="J251" s="165"/>
      <c r="K251" s="62"/>
      <c r="L251" s="65"/>
      <c r="M251" s="64"/>
      <c r="N251" t="str">
        <f t="shared" si="12"/>
        <v>N</v>
      </c>
      <c r="O251" t="str">
        <f t="shared" si="13"/>
        <v>N</v>
      </c>
      <c r="P251" t="e">
        <f>IF(#REF!="A",IF($F251="A",$N$1,$U$1),$U$1)</f>
        <v>#REF!</v>
      </c>
      <c r="Q251" t="e">
        <f>IF(#REF!="A",IF($F251="B",$N$1,$U$1),$U$1)</f>
        <v>#REF!</v>
      </c>
      <c r="R251" t="e">
        <f>IF(#REF!="A",IF($F251="C",$N$1,IF($F251="D",$N$1,IF($F251="E",$N$1,$U$1))),$U$1)</f>
        <v>#REF!</v>
      </c>
      <c r="S251" t="e">
        <f>IF(#REF!="A",IF($F251="F",$N$1,IF($F251="G",$N$1,IF($F251="H",$N$1,$U$1))),$U$1)</f>
        <v>#REF!</v>
      </c>
      <c r="T251" t="str">
        <f t="shared" si="14"/>
        <v>N</v>
      </c>
      <c r="U251" t="str">
        <f t="shared" si="15"/>
        <v>N</v>
      </c>
    </row>
    <row r="252" spans="1:21" ht="12.75">
      <c r="A252" s="10">
        <v>250</v>
      </c>
      <c r="B252" s="162"/>
      <c r="C252" s="14"/>
      <c r="D252" s="144"/>
      <c r="E252" s="33"/>
      <c r="F252" s="57"/>
      <c r="G252" s="58"/>
      <c r="H252" s="59"/>
      <c r="I252" s="70"/>
      <c r="J252" s="165"/>
      <c r="K252" s="62"/>
      <c r="L252" s="65"/>
      <c r="M252" s="64"/>
      <c r="N252" t="str">
        <f t="shared" si="12"/>
        <v>N</v>
      </c>
      <c r="O252" t="str">
        <f t="shared" si="13"/>
        <v>N</v>
      </c>
      <c r="P252" t="e">
        <f>IF(#REF!="A",IF($F252="A",$N$1,$U$1),$U$1)</f>
        <v>#REF!</v>
      </c>
      <c r="Q252" t="e">
        <f>IF(#REF!="A",IF($F252="B",$N$1,$U$1),$U$1)</f>
        <v>#REF!</v>
      </c>
      <c r="R252" t="e">
        <f>IF(#REF!="A",IF($F252="C",$N$1,IF($F252="D",$N$1,IF($F252="E",$N$1,$U$1))),$U$1)</f>
        <v>#REF!</v>
      </c>
      <c r="S252" t="e">
        <f>IF(#REF!="A",IF($F252="F",$N$1,IF($F252="G",$N$1,IF($F252="H",$N$1,$U$1))),$U$1)</f>
        <v>#REF!</v>
      </c>
      <c r="T252" t="str">
        <f t="shared" si="14"/>
        <v>N</v>
      </c>
      <c r="U252" t="str">
        <f t="shared" si="15"/>
        <v>N</v>
      </c>
    </row>
    <row r="253" spans="1:21" ht="12.75">
      <c r="A253" s="10">
        <v>251</v>
      </c>
      <c r="B253" s="162"/>
      <c r="C253" s="14"/>
      <c r="D253" s="144"/>
      <c r="E253" s="33"/>
      <c r="F253" s="57"/>
      <c r="G253" s="58"/>
      <c r="H253" s="59"/>
      <c r="I253" s="70"/>
      <c r="J253" s="165"/>
      <c r="K253" s="62"/>
      <c r="L253" s="65"/>
      <c r="M253" s="64"/>
      <c r="N253" t="str">
        <f t="shared" si="12"/>
        <v>N</v>
      </c>
      <c r="O253" t="str">
        <f t="shared" si="13"/>
        <v>N</v>
      </c>
      <c r="P253" t="e">
        <f>IF(#REF!="A",IF($F253="A",$N$1,$U$1),$U$1)</f>
        <v>#REF!</v>
      </c>
      <c r="Q253" t="e">
        <f>IF(#REF!="A",IF($F253="B",$N$1,$U$1),$U$1)</f>
        <v>#REF!</v>
      </c>
      <c r="R253" t="e">
        <f>IF(#REF!="A",IF($F253="C",$N$1,IF($F253="D",$N$1,IF($F253="E",$N$1,$U$1))),$U$1)</f>
        <v>#REF!</v>
      </c>
      <c r="S253" t="e">
        <f>IF(#REF!="A",IF($F253="F",$N$1,IF($F253="G",$N$1,IF($F253="H",$N$1,$U$1))),$U$1)</f>
        <v>#REF!</v>
      </c>
      <c r="T253" t="str">
        <f t="shared" si="14"/>
        <v>N</v>
      </c>
      <c r="U253" t="str">
        <f t="shared" si="15"/>
        <v>N</v>
      </c>
    </row>
    <row r="254" spans="1:21" ht="12.75">
      <c r="A254" s="10">
        <v>252</v>
      </c>
      <c r="B254" s="162"/>
      <c r="C254" s="14"/>
      <c r="D254" s="144"/>
      <c r="E254" s="33"/>
      <c r="F254" s="57"/>
      <c r="G254" s="58"/>
      <c r="H254" s="59"/>
      <c r="I254" s="70"/>
      <c r="J254" s="165"/>
      <c r="K254" s="62"/>
      <c r="L254" s="65"/>
      <c r="M254" s="64"/>
      <c r="N254" t="str">
        <f t="shared" si="12"/>
        <v>N</v>
      </c>
      <c r="O254" t="str">
        <f t="shared" si="13"/>
        <v>N</v>
      </c>
      <c r="P254" t="e">
        <f>IF(#REF!="A",IF($F254="A",$N$1,$U$1),$U$1)</f>
        <v>#REF!</v>
      </c>
      <c r="Q254" t="e">
        <f>IF(#REF!="A",IF($F254="B",$N$1,$U$1),$U$1)</f>
        <v>#REF!</v>
      </c>
      <c r="R254" t="e">
        <f>IF(#REF!="A",IF($F254="C",$N$1,IF($F254="D",$N$1,IF($F254="E",$N$1,$U$1))),$U$1)</f>
        <v>#REF!</v>
      </c>
      <c r="S254" t="e">
        <f>IF(#REF!="A",IF($F254="F",$N$1,IF($F254="G",$N$1,IF($F254="H",$N$1,$U$1))),$U$1)</f>
        <v>#REF!</v>
      </c>
      <c r="T254" t="str">
        <f t="shared" si="14"/>
        <v>N</v>
      </c>
      <c r="U254" t="str">
        <f t="shared" si="15"/>
        <v>N</v>
      </c>
    </row>
    <row r="255" spans="1:21" ht="12.75">
      <c r="A255" s="10">
        <v>253</v>
      </c>
      <c r="B255" s="162"/>
      <c r="C255" s="14"/>
      <c r="D255" s="144"/>
      <c r="E255" s="33"/>
      <c r="F255" s="57"/>
      <c r="G255" s="58"/>
      <c r="H255" s="59"/>
      <c r="I255" s="70"/>
      <c r="J255" s="165"/>
      <c r="K255" s="62"/>
      <c r="L255" s="65"/>
      <c r="M255" s="64"/>
      <c r="N255" t="str">
        <f t="shared" si="12"/>
        <v>N</v>
      </c>
      <c r="O255" t="str">
        <f t="shared" si="13"/>
        <v>N</v>
      </c>
      <c r="P255" t="e">
        <f>IF(#REF!="A",IF($F255="A",$N$1,$U$1),$U$1)</f>
        <v>#REF!</v>
      </c>
      <c r="Q255" t="e">
        <f>IF(#REF!="A",IF($F255="B",$N$1,$U$1),$U$1)</f>
        <v>#REF!</v>
      </c>
      <c r="R255" t="e">
        <f>IF(#REF!="A",IF($F255="C",$N$1,IF($F255="D",$N$1,IF($F255="E",$N$1,$U$1))),$U$1)</f>
        <v>#REF!</v>
      </c>
      <c r="S255" t="e">
        <f>IF(#REF!="A",IF($F255="F",$N$1,IF($F255="G",$N$1,IF($F255="H",$N$1,$U$1))),$U$1)</f>
        <v>#REF!</v>
      </c>
      <c r="T255" t="str">
        <f t="shared" si="14"/>
        <v>N</v>
      </c>
      <c r="U255" t="str">
        <f t="shared" si="15"/>
        <v>N</v>
      </c>
    </row>
    <row r="256" spans="1:21" ht="12.75">
      <c r="A256" s="10">
        <v>254</v>
      </c>
      <c r="B256" s="162"/>
      <c r="C256" s="14"/>
      <c r="D256" s="144"/>
      <c r="E256" s="33"/>
      <c r="F256" s="57"/>
      <c r="G256" s="58"/>
      <c r="H256" s="59"/>
      <c r="I256" s="70"/>
      <c r="J256" s="165"/>
      <c r="K256" s="62"/>
      <c r="L256" s="65"/>
      <c r="M256" s="64"/>
      <c r="N256" t="str">
        <f t="shared" si="12"/>
        <v>N</v>
      </c>
      <c r="O256" t="str">
        <f t="shared" si="13"/>
        <v>N</v>
      </c>
      <c r="P256" t="e">
        <f>IF(#REF!="A",IF($F256="A",$N$1,$U$1),$U$1)</f>
        <v>#REF!</v>
      </c>
      <c r="Q256" t="e">
        <f>IF(#REF!="A",IF($F256="B",$N$1,$U$1),$U$1)</f>
        <v>#REF!</v>
      </c>
      <c r="R256" t="e">
        <f>IF(#REF!="A",IF($F256="C",$N$1,IF($F256="D",$N$1,IF($F256="E",$N$1,$U$1))),$U$1)</f>
        <v>#REF!</v>
      </c>
      <c r="S256" t="e">
        <f>IF(#REF!="A",IF($F256="F",$N$1,IF($F256="G",$N$1,IF($F256="H",$N$1,$U$1))),$U$1)</f>
        <v>#REF!</v>
      </c>
      <c r="T256" t="str">
        <f t="shared" si="14"/>
        <v>N</v>
      </c>
      <c r="U256" t="str">
        <f t="shared" si="15"/>
        <v>N</v>
      </c>
    </row>
    <row r="257" spans="1:21" ht="12.75">
      <c r="A257" s="10">
        <v>255</v>
      </c>
      <c r="B257" s="162"/>
      <c r="C257" s="14"/>
      <c r="D257" s="144"/>
      <c r="E257" s="33"/>
      <c r="F257" s="57"/>
      <c r="G257" s="58"/>
      <c r="H257" s="59"/>
      <c r="I257" s="70"/>
      <c r="J257" s="165"/>
      <c r="K257" s="62"/>
      <c r="L257" s="65"/>
      <c r="M257" s="64"/>
      <c r="N257" t="str">
        <f t="shared" si="12"/>
        <v>N</v>
      </c>
      <c r="O257" t="str">
        <f t="shared" si="13"/>
        <v>N</v>
      </c>
      <c r="P257" t="e">
        <f>IF(#REF!="A",IF($F257="A",$N$1,$U$1),$U$1)</f>
        <v>#REF!</v>
      </c>
      <c r="Q257" t="e">
        <f>IF(#REF!="A",IF($F257="B",$N$1,$U$1),$U$1)</f>
        <v>#REF!</v>
      </c>
      <c r="R257" t="e">
        <f>IF(#REF!="A",IF($F257="C",$N$1,IF($F257="D",$N$1,IF($F257="E",$N$1,$U$1))),$U$1)</f>
        <v>#REF!</v>
      </c>
      <c r="S257" t="e">
        <f>IF(#REF!="A",IF($F257="F",$N$1,IF($F257="G",$N$1,IF($F257="H",$N$1,$U$1))),$U$1)</f>
        <v>#REF!</v>
      </c>
      <c r="T257" t="str">
        <f t="shared" si="14"/>
        <v>N</v>
      </c>
      <c r="U257" t="str">
        <f t="shared" si="15"/>
        <v>N</v>
      </c>
    </row>
    <row r="258" spans="1:21" ht="12.75">
      <c r="A258" s="10">
        <v>256</v>
      </c>
      <c r="B258" s="162"/>
      <c r="C258" s="14"/>
      <c r="D258" s="144"/>
      <c r="E258" s="33"/>
      <c r="F258" s="57"/>
      <c r="G258" s="58"/>
      <c r="H258" s="59"/>
      <c r="I258" s="70"/>
      <c r="J258" s="165"/>
      <c r="K258" s="62"/>
      <c r="L258" s="65"/>
      <c r="M258" s="64"/>
      <c r="N258" t="str">
        <f t="shared" si="12"/>
        <v>N</v>
      </c>
      <c r="O258" t="str">
        <f t="shared" si="13"/>
        <v>N</v>
      </c>
      <c r="P258" t="e">
        <f>IF(#REF!="A",IF($F258="A",$N$1,$U$1),$U$1)</f>
        <v>#REF!</v>
      </c>
      <c r="Q258" t="e">
        <f>IF(#REF!="A",IF($F258="B",$N$1,$U$1),$U$1)</f>
        <v>#REF!</v>
      </c>
      <c r="R258" t="e">
        <f>IF(#REF!="A",IF($F258="C",$N$1,IF($F258="D",$N$1,IF($F258="E",$N$1,$U$1))),$U$1)</f>
        <v>#REF!</v>
      </c>
      <c r="S258" t="e">
        <f>IF(#REF!="A",IF($F258="F",$N$1,IF($F258="G",$N$1,IF($F258="H",$N$1,$U$1))),$U$1)</f>
        <v>#REF!</v>
      </c>
      <c r="T258" t="str">
        <f t="shared" si="14"/>
        <v>N</v>
      </c>
      <c r="U258" t="str">
        <f t="shared" si="15"/>
        <v>N</v>
      </c>
    </row>
    <row r="259" spans="1:21" ht="12.75">
      <c r="A259" s="10">
        <v>257</v>
      </c>
      <c r="B259" s="162"/>
      <c r="C259" s="14"/>
      <c r="D259" s="144"/>
      <c r="E259" s="33"/>
      <c r="F259" s="57"/>
      <c r="G259" s="58"/>
      <c r="H259" s="59"/>
      <c r="I259" s="70"/>
      <c r="J259" s="165"/>
      <c r="K259" s="62"/>
      <c r="L259" s="65"/>
      <c r="M259" s="64"/>
      <c r="N259" t="str">
        <f aca="true" t="shared" si="16" ref="N259:N302">IF(G259="A",IF($F259="A",$N$1,IF($F259="B",$N$1,IF($F259="C",$N$1,IF($F259="D",$N$1,IF($F259="E",$N$1,$U$1))))),$U$1)</f>
        <v>N</v>
      </c>
      <c r="O259" t="str">
        <f aca="true" t="shared" si="17" ref="O259:O302">IF(G259="A",IF($F259="F",$N$1,IF($F259="G",$N$1,IF($F259="H",$N$1,$U$1))),$U$1)</f>
        <v>N</v>
      </c>
      <c r="P259" t="e">
        <f>IF(#REF!="A",IF($F259="A",$N$1,$U$1),$U$1)</f>
        <v>#REF!</v>
      </c>
      <c r="Q259" t="e">
        <f>IF(#REF!="A",IF($F259="B",$N$1,$U$1),$U$1)</f>
        <v>#REF!</v>
      </c>
      <c r="R259" t="e">
        <f>IF(#REF!="A",IF($F259="C",$N$1,IF($F259="D",$N$1,IF($F259="E",$N$1,$U$1))),$U$1)</f>
        <v>#REF!</v>
      </c>
      <c r="S259" t="e">
        <f>IF(#REF!="A",IF($F259="F",$N$1,IF($F259="G",$N$1,IF($F259="H",$N$1,$U$1))),$U$1)</f>
        <v>#REF!</v>
      </c>
      <c r="T259" t="str">
        <f aca="true" t="shared" si="18" ref="T259:T302">IF(H259="A",IF($F259="A",$N$1,IF($F259="B",$N$1,IF($F259="C",$N$1,IF($F259="D",$N$1,IF($F259="E",$N$1,$U$1))))),$U$1)</f>
        <v>N</v>
      </c>
      <c r="U259" t="str">
        <f aca="true" t="shared" si="19" ref="U259:U302">IF(H259="A",IF($F259="F",$N$1,IF($F259="G",$N$1,IF($F259="H",$N$1,$U$1))),$U$1)</f>
        <v>N</v>
      </c>
    </row>
    <row r="260" spans="1:21" ht="12.75">
      <c r="A260" s="10">
        <v>258</v>
      </c>
      <c r="B260" s="162"/>
      <c r="C260" s="14"/>
      <c r="D260" s="144"/>
      <c r="E260" s="33"/>
      <c r="F260" s="57"/>
      <c r="G260" s="58"/>
      <c r="H260" s="59"/>
      <c r="I260" s="70"/>
      <c r="J260" s="165"/>
      <c r="K260" s="62"/>
      <c r="L260" s="65"/>
      <c r="M260" s="64"/>
      <c r="N260" t="str">
        <f t="shared" si="16"/>
        <v>N</v>
      </c>
      <c r="O260" t="str">
        <f t="shared" si="17"/>
        <v>N</v>
      </c>
      <c r="P260" t="e">
        <f>IF(#REF!="A",IF($F260="A",$N$1,$U$1),$U$1)</f>
        <v>#REF!</v>
      </c>
      <c r="Q260" t="e">
        <f>IF(#REF!="A",IF($F260="B",$N$1,$U$1),$U$1)</f>
        <v>#REF!</v>
      </c>
      <c r="R260" t="e">
        <f>IF(#REF!="A",IF($F260="C",$N$1,IF($F260="D",$N$1,IF($F260="E",$N$1,$U$1))),$U$1)</f>
        <v>#REF!</v>
      </c>
      <c r="S260" t="e">
        <f>IF(#REF!="A",IF($F260="F",$N$1,IF($F260="G",$N$1,IF($F260="H",$N$1,$U$1))),$U$1)</f>
        <v>#REF!</v>
      </c>
      <c r="T260" t="str">
        <f t="shared" si="18"/>
        <v>N</v>
      </c>
      <c r="U260" t="str">
        <f t="shared" si="19"/>
        <v>N</v>
      </c>
    </row>
    <row r="261" spans="1:21" ht="12.75">
      <c r="A261" s="10">
        <v>259</v>
      </c>
      <c r="B261" s="162"/>
      <c r="C261" s="14"/>
      <c r="D261" s="144"/>
      <c r="E261" s="33"/>
      <c r="F261" s="57"/>
      <c r="G261" s="58"/>
      <c r="H261" s="59"/>
      <c r="I261" s="70"/>
      <c r="J261" s="165"/>
      <c r="K261" s="62"/>
      <c r="L261" s="65"/>
      <c r="M261" s="64"/>
      <c r="N261" t="str">
        <f t="shared" si="16"/>
        <v>N</v>
      </c>
      <c r="O261" t="str">
        <f t="shared" si="17"/>
        <v>N</v>
      </c>
      <c r="P261" t="e">
        <f>IF(#REF!="A",IF($F261="A",$N$1,$U$1),$U$1)</f>
        <v>#REF!</v>
      </c>
      <c r="Q261" t="e">
        <f>IF(#REF!="A",IF($F261="B",$N$1,$U$1),$U$1)</f>
        <v>#REF!</v>
      </c>
      <c r="R261" t="e">
        <f>IF(#REF!="A",IF($F261="C",$N$1,IF($F261="D",$N$1,IF($F261="E",$N$1,$U$1))),$U$1)</f>
        <v>#REF!</v>
      </c>
      <c r="S261" t="e">
        <f>IF(#REF!="A",IF($F261="F",$N$1,IF($F261="G",$N$1,IF($F261="H",$N$1,$U$1))),$U$1)</f>
        <v>#REF!</v>
      </c>
      <c r="T261" t="str">
        <f t="shared" si="18"/>
        <v>N</v>
      </c>
      <c r="U261" t="str">
        <f t="shared" si="19"/>
        <v>N</v>
      </c>
    </row>
    <row r="262" spans="1:21" ht="12.75">
      <c r="A262" s="10">
        <v>260</v>
      </c>
      <c r="B262" s="162"/>
      <c r="C262" s="14"/>
      <c r="D262" s="144"/>
      <c r="E262" s="33"/>
      <c r="F262" s="57"/>
      <c r="G262" s="58"/>
      <c r="H262" s="59"/>
      <c r="I262" s="70"/>
      <c r="J262" s="165"/>
      <c r="K262" s="62"/>
      <c r="L262" s="65"/>
      <c r="M262" s="64"/>
      <c r="N262" t="str">
        <f t="shared" si="16"/>
        <v>N</v>
      </c>
      <c r="O262" t="str">
        <f t="shared" si="17"/>
        <v>N</v>
      </c>
      <c r="P262" t="e">
        <f>IF(#REF!="A",IF($F262="A",$N$1,$U$1),$U$1)</f>
        <v>#REF!</v>
      </c>
      <c r="Q262" t="e">
        <f>IF(#REF!="A",IF($F262="B",$N$1,$U$1),$U$1)</f>
        <v>#REF!</v>
      </c>
      <c r="R262" t="e">
        <f>IF(#REF!="A",IF($F262="C",$N$1,IF($F262="D",$N$1,IF($F262="E",$N$1,$U$1))),$U$1)</f>
        <v>#REF!</v>
      </c>
      <c r="S262" t="e">
        <f>IF(#REF!="A",IF($F262="F",$N$1,IF($F262="G",$N$1,IF($F262="H",$N$1,$U$1))),$U$1)</f>
        <v>#REF!</v>
      </c>
      <c r="T262" t="str">
        <f t="shared" si="18"/>
        <v>N</v>
      </c>
      <c r="U262" t="str">
        <f t="shared" si="19"/>
        <v>N</v>
      </c>
    </row>
    <row r="263" spans="1:21" ht="12.75">
      <c r="A263" s="10">
        <v>261</v>
      </c>
      <c r="B263" s="162"/>
      <c r="C263" s="14"/>
      <c r="D263" s="144"/>
      <c r="E263" s="33"/>
      <c r="F263" s="57"/>
      <c r="G263" s="58"/>
      <c r="H263" s="59"/>
      <c r="I263" s="70"/>
      <c r="J263" s="165"/>
      <c r="K263" s="62"/>
      <c r="L263" s="65"/>
      <c r="M263" s="64"/>
      <c r="N263" t="str">
        <f t="shared" si="16"/>
        <v>N</v>
      </c>
      <c r="O263" t="str">
        <f t="shared" si="17"/>
        <v>N</v>
      </c>
      <c r="P263" t="e">
        <f>IF(#REF!="A",IF($F263="A",$N$1,$U$1),$U$1)</f>
        <v>#REF!</v>
      </c>
      <c r="Q263" t="e">
        <f>IF(#REF!="A",IF($F263="B",$N$1,$U$1),$U$1)</f>
        <v>#REF!</v>
      </c>
      <c r="R263" t="e">
        <f>IF(#REF!="A",IF($F263="C",$N$1,IF($F263="D",$N$1,IF($F263="E",$N$1,$U$1))),$U$1)</f>
        <v>#REF!</v>
      </c>
      <c r="S263" t="e">
        <f>IF(#REF!="A",IF($F263="F",$N$1,IF($F263="G",$N$1,IF($F263="H",$N$1,$U$1))),$U$1)</f>
        <v>#REF!</v>
      </c>
      <c r="T263" t="str">
        <f t="shared" si="18"/>
        <v>N</v>
      </c>
      <c r="U263" t="str">
        <f t="shared" si="19"/>
        <v>N</v>
      </c>
    </row>
    <row r="264" spans="1:21" ht="12.75">
      <c r="A264" s="10">
        <v>262</v>
      </c>
      <c r="B264" s="162"/>
      <c r="C264" s="14"/>
      <c r="D264" s="144"/>
      <c r="E264" s="33"/>
      <c r="F264" s="57"/>
      <c r="G264" s="58"/>
      <c r="H264" s="59"/>
      <c r="I264" s="70"/>
      <c r="J264" s="165"/>
      <c r="K264" s="62"/>
      <c r="L264" s="65"/>
      <c r="M264" s="64"/>
      <c r="N264" t="str">
        <f t="shared" si="16"/>
        <v>N</v>
      </c>
      <c r="O264" t="str">
        <f t="shared" si="17"/>
        <v>N</v>
      </c>
      <c r="P264" t="e">
        <f>IF(#REF!="A",IF($F264="A",$N$1,$U$1),$U$1)</f>
        <v>#REF!</v>
      </c>
      <c r="Q264" t="e">
        <f>IF(#REF!="A",IF($F264="B",$N$1,$U$1),$U$1)</f>
        <v>#REF!</v>
      </c>
      <c r="R264" t="e">
        <f>IF(#REF!="A",IF($F264="C",$N$1,IF($F264="D",$N$1,IF($F264="E",$N$1,$U$1))),$U$1)</f>
        <v>#REF!</v>
      </c>
      <c r="S264" t="e">
        <f>IF(#REF!="A",IF($F264="F",$N$1,IF($F264="G",$N$1,IF($F264="H",$N$1,$U$1))),$U$1)</f>
        <v>#REF!</v>
      </c>
      <c r="T264" t="str">
        <f t="shared" si="18"/>
        <v>N</v>
      </c>
      <c r="U264" t="str">
        <f t="shared" si="19"/>
        <v>N</v>
      </c>
    </row>
    <row r="265" spans="1:21" ht="12.75">
      <c r="A265" s="10">
        <v>263</v>
      </c>
      <c r="B265" s="162"/>
      <c r="C265" s="14"/>
      <c r="D265" s="144"/>
      <c r="E265" s="33"/>
      <c r="F265" s="57"/>
      <c r="G265" s="58"/>
      <c r="H265" s="59"/>
      <c r="I265" s="70"/>
      <c r="J265" s="165"/>
      <c r="K265" s="62"/>
      <c r="L265" s="65"/>
      <c r="M265" s="64"/>
      <c r="N265" t="str">
        <f t="shared" si="16"/>
        <v>N</v>
      </c>
      <c r="O265" t="str">
        <f t="shared" si="17"/>
        <v>N</v>
      </c>
      <c r="P265" t="e">
        <f>IF(#REF!="A",IF($F265="A",$N$1,$U$1),$U$1)</f>
        <v>#REF!</v>
      </c>
      <c r="Q265" t="e">
        <f>IF(#REF!="A",IF($F265="B",$N$1,$U$1),$U$1)</f>
        <v>#REF!</v>
      </c>
      <c r="R265" t="e">
        <f>IF(#REF!="A",IF($F265="C",$N$1,IF($F265="D",$N$1,IF($F265="E",$N$1,$U$1))),$U$1)</f>
        <v>#REF!</v>
      </c>
      <c r="S265" t="e">
        <f>IF(#REF!="A",IF($F265="F",$N$1,IF($F265="G",$N$1,IF($F265="H",$N$1,$U$1))),$U$1)</f>
        <v>#REF!</v>
      </c>
      <c r="T265" t="str">
        <f t="shared" si="18"/>
        <v>N</v>
      </c>
      <c r="U265" t="str">
        <f t="shared" si="19"/>
        <v>N</v>
      </c>
    </row>
    <row r="266" spans="1:21" ht="12.75">
      <c r="A266" s="10">
        <v>264</v>
      </c>
      <c r="B266" s="162"/>
      <c r="C266" s="14"/>
      <c r="D266" s="144"/>
      <c r="E266" s="33"/>
      <c r="F266" s="57"/>
      <c r="G266" s="58"/>
      <c r="H266" s="59"/>
      <c r="I266" s="70"/>
      <c r="J266" s="165"/>
      <c r="K266" s="62"/>
      <c r="L266" s="65"/>
      <c r="M266" s="64"/>
      <c r="N266" t="str">
        <f t="shared" si="16"/>
        <v>N</v>
      </c>
      <c r="O266" t="str">
        <f t="shared" si="17"/>
        <v>N</v>
      </c>
      <c r="P266" t="e">
        <f>IF(#REF!="A",IF($F266="A",$N$1,$U$1),$U$1)</f>
        <v>#REF!</v>
      </c>
      <c r="Q266" t="e">
        <f>IF(#REF!="A",IF($F266="B",$N$1,$U$1),$U$1)</f>
        <v>#REF!</v>
      </c>
      <c r="R266" t="e">
        <f>IF(#REF!="A",IF($F266="C",$N$1,IF($F266="D",$N$1,IF($F266="E",$N$1,$U$1))),$U$1)</f>
        <v>#REF!</v>
      </c>
      <c r="S266" t="e">
        <f>IF(#REF!="A",IF($F266="F",$N$1,IF($F266="G",$N$1,IF($F266="H",$N$1,$U$1))),$U$1)</f>
        <v>#REF!</v>
      </c>
      <c r="T266" t="str">
        <f t="shared" si="18"/>
        <v>N</v>
      </c>
      <c r="U266" t="str">
        <f t="shared" si="19"/>
        <v>N</v>
      </c>
    </row>
    <row r="267" spans="1:21" ht="12.75">
      <c r="A267" s="10">
        <v>265</v>
      </c>
      <c r="B267" s="162"/>
      <c r="C267" s="14"/>
      <c r="D267" s="144"/>
      <c r="E267" s="33"/>
      <c r="F267" s="57"/>
      <c r="G267" s="58"/>
      <c r="H267" s="59"/>
      <c r="I267" s="70"/>
      <c r="J267" s="165"/>
      <c r="K267" s="62"/>
      <c r="L267" s="65"/>
      <c r="M267" s="64"/>
      <c r="N267" t="str">
        <f t="shared" si="16"/>
        <v>N</v>
      </c>
      <c r="O267" t="str">
        <f t="shared" si="17"/>
        <v>N</v>
      </c>
      <c r="P267" t="e">
        <f>IF(#REF!="A",IF($F267="A",$N$1,$U$1),$U$1)</f>
        <v>#REF!</v>
      </c>
      <c r="Q267" t="e">
        <f>IF(#REF!="A",IF($F267="B",$N$1,$U$1),$U$1)</f>
        <v>#REF!</v>
      </c>
      <c r="R267" t="e">
        <f>IF(#REF!="A",IF($F267="C",$N$1,IF($F267="D",$N$1,IF($F267="E",$N$1,$U$1))),$U$1)</f>
        <v>#REF!</v>
      </c>
      <c r="S267" t="e">
        <f>IF(#REF!="A",IF($F267="F",$N$1,IF($F267="G",$N$1,IF($F267="H",$N$1,$U$1))),$U$1)</f>
        <v>#REF!</v>
      </c>
      <c r="T267" t="str">
        <f t="shared" si="18"/>
        <v>N</v>
      </c>
      <c r="U267" t="str">
        <f t="shared" si="19"/>
        <v>N</v>
      </c>
    </row>
    <row r="268" spans="1:21" ht="12.75">
      <c r="A268" s="10">
        <v>266</v>
      </c>
      <c r="B268" s="162"/>
      <c r="C268" s="14"/>
      <c r="D268" s="144"/>
      <c r="E268" s="33"/>
      <c r="F268" s="57"/>
      <c r="G268" s="58"/>
      <c r="H268" s="59"/>
      <c r="I268" s="70"/>
      <c r="J268" s="165"/>
      <c r="K268" s="62"/>
      <c r="L268" s="65"/>
      <c r="M268" s="64"/>
      <c r="N268" t="str">
        <f t="shared" si="16"/>
        <v>N</v>
      </c>
      <c r="O268" t="str">
        <f t="shared" si="17"/>
        <v>N</v>
      </c>
      <c r="P268" t="e">
        <f>IF(#REF!="A",IF($F268="A",$N$1,$U$1),$U$1)</f>
        <v>#REF!</v>
      </c>
      <c r="Q268" t="e">
        <f>IF(#REF!="A",IF($F268="B",$N$1,$U$1),$U$1)</f>
        <v>#REF!</v>
      </c>
      <c r="R268" t="e">
        <f>IF(#REF!="A",IF($F268="C",$N$1,IF($F268="D",$N$1,IF($F268="E",$N$1,$U$1))),$U$1)</f>
        <v>#REF!</v>
      </c>
      <c r="S268" t="e">
        <f>IF(#REF!="A",IF($F268="F",$N$1,IF($F268="G",$N$1,IF($F268="H",$N$1,$U$1))),$U$1)</f>
        <v>#REF!</v>
      </c>
      <c r="T268" t="str">
        <f t="shared" si="18"/>
        <v>N</v>
      </c>
      <c r="U268" t="str">
        <f t="shared" si="19"/>
        <v>N</v>
      </c>
    </row>
    <row r="269" spans="1:21" ht="12.75">
      <c r="A269" s="10">
        <v>267</v>
      </c>
      <c r="B269" s="162"/>
      <c r="C269" s="14"/>
      <c r="D269" s="144"/>
      <c r="E269" s="33"/>
      <c r="F269" s="57"/>
      <c r="G269" s="58"/>
      <c r="H269" s="59"/>
      <c r="I269" s="70"/>
      <c r="J269" s="165"/>
      <c r="K269" s="62"/>
      <c r="L269" s="65"/>
      <c r="M269" s="64"/>
      <c r="N269" t="str">
        <f t="shared" si="16"/>
        <v>N</v>
      </c>
      <c r="O269" t="str">
        <f t="shared" si="17"/>
        <v>N</v>
      </c>
      <c r="P269" t="e">
        <f>IF(#REF!="A",IF($F269="A",$N$1,$U$1),$U$1)</f>
        <v>#REF!</v>
      </c>
      <c r="Q269" t="e">
        <f>IF(#REF!="A",IF($F269="B",$N$1,$U$1),$U$1)</f>
        <v>#REF!</v>
      </c>
      <c r="R269" t="e">
        <f>IF(#REF!="A",IF($F269="C",$N$1,IF($F269="D",$N$1,IF($F269="E",$N$1,$U$1))),$U$1)</f>
        <v>#REF!</v>
      </c>
      <c r="S269" t="e">
        <f>IF(#REF!="A",IF($F269="F",$N$1,IF($F269="G",$N$1,IF($F269="H",$N$1,$U$1))),$U$1)</f>
        <v>#REF!</v>
      </c>
      <c r="T269" t="str">
        <f t="shared" si="18"/>
        <v>N</v>
      </c>
      <c r="U269" t="str">
        <f t="shared" si="19"/>
        <v>N</v>
      </c>
    </row>
    <row r="270" spans="1:21" ht="12.75">
      <c r="A270" s="10">
        <v>268</v>
      </c>
      <c r="B270" s="162"/>
      <c r="C270" s="14"/>
      <c r="D270" s="144"/>
      <c r="E270" s="33"/>
      <c r="F270" s="57"/>
      <c r="G270" s="58"/>
      <c r="H270" s="59"/>
      <c r="I270" s="70"/>
      <c r="J270" s="165"/>
      <c r="K270" s="62"/>
      <c r="L270" s="65"/>
      <c r="M270" s="64"/>
      <c r="N270" t="str">
        <f t="shared" si="16"/>
        <v>N</v>
      </c>
      <c r="O270" t="str">
        <f t="shared" si="17"/>
        <v>N</v>
      </c>
      <c r="P270" t="e">
        <f>IF(#REF!="A",IF($F270="A",$N$1,$U$1),$U$1)</f>
        <v>#REF!</v>
      </c>
      <c r="Q270" t="e">
        <f>IF(#REF!="A",IF($F270="B",$N$1,$U$1),$U$1)</f>
        <v>#REF!</v>
      </c>
      <c r="R270" t="e">
        <f>IF(#REF!="A",IF($F270="C",$N$1,IF($F270="D",$N$1,IF($F270="E",$N$1,$U$1))),$U$1)</f>
        <v>#REF!</v>
      </c>
      <c r="S270" t="e">
        <f>IF(#REF!="A",IF($F270="F",$N$1,IF($F270="G",$N$1,IF($F270="H",$N$1,$U$1))),$U$1)</f>
        <v>#REF!</v>
      </c>
      <c r="T270" t="str">
        <f t="shared" si="18"/>
        <v>N</v>
      </c>
      <c r="U270" t="str">
        <f t="shared" si="19"/>
        <v>N</v>
      </c>
    </row>
    <row r="271" spans="1:21" ht="12.75">
      <c r="A271" s="10">
        <v>269</v>
      </c>
      <c r="B271" s="162"/>
      <c r="C271" s="14"/>
      <c r="D271" s="144"/>
      <c r="E271" s="33"/>
      <c r="F271" s="57"/>
      <c r="G271" s="58"/>
      <c r="H271" s="59"/>
      <c r="I271" s="70"/>
      <c r="J271" s="165"/>
      <c r="K271" s="62"/>
      <c r="L271" s="65"/>
      <c r="M271" s="64"/>
      <c r="N271" t="str">
        <f t="shared" si="16"/>
        <v>N</v>
      </c>
      <c r="O271" t="str">
        <f t="shared" si="17"/>
        <v>N</v>
      </c>
      <c r="P271" t="e">
        <f>IF(#REF!="A",IF($F271="A",$N$1,$U$1),$U$1)</f>
        <v>#REF!</v>
      </c>
      <c r="Q271" t="e">
        <f>IF(#REF!="A",IF($F271="B",$N$1,$U$1),$U$1)</f>
        <v>#REF!</v>
      </c>
      <c r="R271" t="e">
        <f>IF(#REF!="A",IF($F271="C",$N$1,IF($F271="D",$N$1,IF($F271="E",$N$1,$U$1))),$U$1)</f>
        <v>#REF!</v>
      </c>
      <c r="S271" t="e">
        <f>IF(#REF!="A",IF($F271="F",$N$1,IF($F271="G",$N$1,IF($F271="H",$N$1,$U$1))),$U$1)</f>
        <v>#REF!</v>
      </c>
      <c r="T271" t="str">
        <f t="shared" si="18"/>
        <v>N</v>
      </c>
      <c r="U271" t="str">
        <f t="shared" si="19"/>
        <v>N</v>
      </c>
    </row>
    <row r="272" spans="1:21" ht="12.75">
      <c r="A272" s="10">
        <v>270</v>
      </c>
      <c r="B272" s="162"/>
      <c r="C272" s="14"/>
      <c r="D272" s="144"/>
      <c r="E272" s="33"/>
      <c r="F272" s="57"/>
      <c r="G272" s="58"/>
      <c r="H272" s="59"/>
      <c r="I272" s="70"/>
      <c r="J272" s="165"/>
      <c r="K272" s="62"/>
      <c r="L272" s="65"/>
      <c r="M272" s="64"/>
      <c r="N272" t="str">
        <f t="shared" si="16"/>
        <v>N</v>
      </c>
      <c r="O272" t="str">
        <f t="shared" si="17"/>
        <v>N</v>
      </c>
      <c r="P272" t="e">
        <f>IF(#REF!="A",IF($F272="A",$N$1,$U$1),$U$1)</f>
        <v>#REF!</v>
      </c>
      <c r="Q272" t="e">
        <f>IF(#REF!="A",IF($F272="B",$N$1,$U$1),$U$1)</f>
        <v>#REF!</v>
      </c>
      <c r="R272" t="e">
        <f>IF(#REF!="A",IF($F272="C",$N$1,IF($F272="D",$N$1,IF($F272="E",$N$1,$U$1))),$U$1)</f>
        <v>#REF!</v>
      </c>
      <c r="S272" t="e">
        <f>IF(#REF!="A",IF($F272="F",$N$1,IF($F272="G",$N$1,IF($F272="H",$N$1,$U$1))),$U$1)</f>
        <v>#REF!</v>
      </c>
      <c r="T272" t="str">
        <f t="shared" si="18"/>
        <v>N</v>
      </c>
      <c r="U272" t="str">
        <f t="shared" si="19"/>
        <v>N</v>
      </c>
    </row>
    <row r="273" spans="1:21" ht="12.75">
      <c r="A273" s="10">
        <v>271</v>
      </c>
      <c r="B273" s="162"/>
      <c r="C273" s="14"/>
      <c r="D273" s="144"/>
      <c r="E273" s="33"/>
      <c r="F273" s="57"/>
      <c r="G273" s="58"/>
      <c r="H273" s="59"/>
      <c r="I273" s="70"/>
      <c r="J273" s="165"/>
      <c r="K273" s="62"/>
      <c r="L273" s="65"/>
      <c r="M273" s="64"/>
      <c r="N273" t="str">
        <f t="shared" si="16"/>
        <v>N</v>
      </c>
      <c r="O273" t="str">
        <f t="shared" si="17"/>
        <v>N</v>
      </c>
      <c r="P273" t="e">
        <f>IF(#REF!="A",IF($F273="A",$N$1,$U$1),$U$1)</f>
        <v>#REF!</v>
      </c>
      <c r="Q273" t="e">
        <f>IF(#REF!="A",IF($F273="B",$N$1,$U$1),$U$1)</f>
        <v>#REF!</v>
      </c>
      <c r="R273" t="e">
        <f>IF(#REF!="A",IF($F273="C",$N$1,IF($F273="D",$N$1,IF($F273="E",$N$1,$U$1))),$U$1)</f>
        <v>#REF!</v>
      </c>
      <c r="S273" t="e">
        <f>IF(#REF!="A",IF($F273="F",$N$1,IF($F273="G",$N$1,IF($F273="H",$N$1,$U$1))),$U$1)</f>
        <v>#REF!</v>
      </c>
      <c r="T273" t="str">
        <f t="shared" si="18"/>
        <v>N</v>
      </c>
      <c r="U273" t="str">
        <f t="shared" si="19"/>
        <v>N</v>
      </c>
    </row>
    <row r="274" spans="1:21" ht="12.75">
      <c r="A274" s="10">
        <v>272</v>
      </c>
      <c r="B274" s="162"/>
      <c r="C274" s="14"/>
      <c r="D274" s="144"/>
      <c r="E274" s="33"/>
      <c r="F274" s="57"/>
      <c r="G274" s="58"/>
      <c r="H274" s="59"/>
      <c r="I274" s="70"/>
      <c r="J274" s="165"/>
      <c r="K274" s="62"/>
      <c r="L274" s="65"/>
      <c r="M274" s="64"/>
      <c r="N274" t="str">
        <f t="shared" si="16"/>
        <v>N</v>
      </c>
      <c r="O274" t="str">
        <f t="shared" si="17"/>
        <v>N</v>
      </c>
      <c r="P274" t="e">
        <f>IF(#REF!="A",IF($F274="A",$N$1,$U$1),$U$1)</f>
        <v>#REF!</v>
      </c>
      <c r="Q274" t="e">
        <f>IF(#REF!="A",IF($F274="B",$N$1,$U$1),$U$1)</f>
        <v>#REF!</v>
      </c>
      <c r="R274" t="e">
        <f>IF(#REF!="A",IF($F274="C",$N$1,IF($F274="D",$N$1,IF($F274="E",$N$1,$U$1))),$U$1)</f>
        <v>#REF!</v>
      </c>
      <c r="S274" t="e">
        <f>IF(#REF!="A",IF($F274="F",$N$1,IF($F274="G",$N$1,IF($F274="H",$N$1,$U$1))),$U$1)</f>
        <v>#REF!</v>
      </c>
      <c r="T274" t="str">
        <f t="shared" si="18"/>
        <v>N</v>
      </c>
      <c r="U274" t="str">
        <f t="shared" si="19"/>
        <v>N</v>
      </c>
    </row>
    <row r="275" spans="1:21" ht="12.75">
      <c r="A275" s="10">
        <v>273</v>
      </c>
      <c r="B275" s="162"/>
      <c r="C275" s="14"/>
      <c r="D275" s="144"/>
      <c r="E275" s="33"/>
      <c r="F275" s="57"/>
      <c r="G275" s="58"/>
      <c r="H275" s="59"/>
      <c r="I275" s="70"/>
      <c r="J275" s="165"/>
      <c r="K275" s="62"/>
      <c r="L275" s="65"/>
      <c r="M275" s="64"/>
      <c r="N275" t="str">
        <f t="shared" si="16"/>
        <v>N</v>
      </c>
      <c r="O275" t="str">
        <f t="shared" si="17"/>
        <v>N</v>
      </c>
      <c r="P275" t="e">
        <f>IF(#REF!="A",IF($F275="A",$N$1,$U$1),$U$1)</f>
        <v>#REF!</v>
      </c>
      <c r="Q275" t="e">
        <f>IF(#REF!="A",IF($F275="B",$N$1,$U$1),$U$1)</f>
        <v>#REF!</v>
      </c>
      <c r="R275" t="e">
        <f>IF(#REF!="A",IF($F275="C",$N$1,IF($F275="D",$N$1,IF($F275="E",$N$1,$U$1))),$U$1)</f>
        <v>#REF!</v>
      </c>
      <c r="S275" t="e">
        <f>IF(#REF!="A",IF($F275="F",$N$1,IF($F275="G",$N$1,IF($F275="H",$N$1,$U$1))),$U$1)</f>
        <v>#REF!</v>
      </c>
      <c r="T275" t="str">
        <f t="shared" si="18"/>
        <v>N</v>
      </c>
      <c r="U275" t="str">
        <f t="shared" si="19"/>
        <v>N</v>
      </c>
    </row>
    <row r="276" spans="1:21" ht="12.75">
      <c r="A276" s="10">
        <v>274</v>
      </c>
      <c r="B276" s="162"/>
      <c r="C276" s="14"/>
      <c r="D276" s="144"/>
      <c r="E276" s="33"/>
      <c r="F276" s="57"/>
      <c r="G276" s="58"/>
      <c r="H276" s="59"/>
      <c r="I276" s="70"/>
      <c r="J276" s="165"/>
      <c r="K276" s="62"/>
      <c r="L276" s="65"/>
      <c r="M276" s="64"/>
      <c r="N276" t="str">
        <f t="shared" si="16"/>
        <v>N</v>
      </c>
      <c r="O276" t="str">
        <f t="shared" si="17"/>
        <v>N</v>
      </c>
      <c r="P276" t="e">
        <f>IF(#REF!="A",IF($F276="A",$N$1,$U$1),$U$1)</f>
        <v>#REF!</v>
      </c>
      <c r="Q276" t="e">
        <f>IF(#REF!="A",IF($F276="B",$N$1,$U$1),$U$1)</f>
        <v>#REF!</v>
      </c>
      <c r="R276" t="e">
        <f>IF(#REF!="A",IF($F276="C",$N$1,IF($F276="D",$N$1,IF($F276="E",$N$1,$U$1))),$U$1)</f>
        <v>#REF!</v>
      </c>
      <c r="S276" t="e">
        <f>IF(#REF!="A",IF($F276="F",$N$1,IF($F276="G",$N$1,IF($F276="H",$N$1,$U$1))),$U$1)</f>
        <v>#REF!</v>
      </c>
      <c r="T276" t="str">
        <f t="shared" si="18"/>
        <v>N</v>
      </c>
      <c r="U276" t="str">
        <f t="shared" si="19"/>
        <v>N</v>
      </c>
    </row>
    <row r="277" spans="1:21" ht="12.75">
      <c r="A277" s="10">
        <v>275</v>
      </c>
      <c r="B277" s="162"/>
      <c r="C277" s="14"/>
      <c r="D277" s="144"/>
      <c r="E277" s="33"/>
      <c r="F277" s="57"/>
      <c r="G277" s="58"/>
      <c r="H277" s="59"/>
      <c r="I277" s="70"/>
      <c r="J277" s="165"/>
      <c r="K277" s="62"/>
      <c r="L277" s="65"/>
      <c r="M277" s="64"/>
      <c r="N277" t="str">
        <f t="shared" si="16"/>
        <v>N</v>
      </c>
      <c r="O277" t="str">
        <f t="shared" si="17"/>
        <v>N</v>
      </c>
      <c r="P277" t="e">
        <f>IF(#REF!="A",IF($F277="A",$N$1,$U$1),$U$1)</f>
        <v>#REF!</v>
      </c>
      <c r="Q277" t="e">
        <f>IF(#REF!="A",IF($F277="B",$N$1,$U$1),$U$1)</f>
        <v>#REF!</v>
      </c>
      <c r="R277" t="e">
        <f>IF(#REF!="A",IF($F277="C",$N$1,IF($F277="D",$N$1,IF($F277="E",$N$1,$U$1))),$U$1)</f>
        <v>#REF!</v>
      </c>
      <c r="S277" t="e">
        <f>IF(#REF!="A",IF($F277="F",$N$1,IF($F277="G",$N$1,IF($F277="H",$N$1,$U$1))),$U$1)</f>
        <v>#REF!</v>
      </c>
      <c r="T277" t="str">
        <f t="shared" si="18"/>
        <v>N</v>
      </c>
      <c r="U277" t="str">
        <f t="shared" si="19"/>
        <v>N</v>
      </c>
    </row>
    <row r="278" spans="1:21" ht="12.75">
      <c r="A278" s="10">
        <v>276</v>
      </c>
      <c r="B278" s="162"/>
      <c r="C278" s="14"/>
      <c r="D278" s="144"/>
      <c r="E278" s="33"/>
      <c r="F278" s="57"/>
      <c r="G278" s="58"/>
      <c r="H278" s="59"/>
      <c r="I278" s="70"/>
      <c r="J278" s="165"/>
      <c r="K278" s="62"/>
      <c r="L278" s="65"/>
      <c r="M278" s="64"/>
      <c r="N278" t="str">
        <f t="shared" si="16"/>
        <v>N</v>
      </c>
      <c r="O278" t="str">
        <f t="shared" si="17"/>
        <v>N</v>
      </c>
      <c r="P278" t="e">
        <f>IF(#REF!="A",IF($F278="A",$N$1,$U$1),$U$1)</f>
        <v>#REF!</v>
      </c>
      <c r="Q278" t="e">
        <f>IF(#REF!="A",IF($F278="B",$N$1,$U$1),$U$1)</f>
        <v>#REF!</v>
      </c>
      <c r="R278" t="e">
        <f>IF(#REF!="A",IF($F278="C",$N$1,IF($F278="D",$N$1,IF($F278="E",$N$1,$U$1))),$U$1)</f>
        <v>#REF!</v>
      </c>
      <c r="S278" t="e">
        <f>IF(#REF!="A",IF($F278="F",$N$1,IF($F278="G",$N$1,IF($F278="H",$N$1,$U$1))),$U$1)</f>
        <v>#REF!</v>
      </c>
      <c r="T278" t="str">
        <f t="shared" si="18"/>
        <v>N</v>
      </c>
      <c r="U278" t="str">
        <f t="shared" si="19"/>
        <v>N</v>
      </c>
    </row>
    <row r="279" spans="1:21" ht="12.75">
      <c r="A279" s="10">
        <v>277</v>
      </c>
      <c r="B279" s="162"/>
      <c r="C279" s="14"/>
      <c r="D279" s="144"/>
      <c r="E279" s="33"/>
      <c r="F279" s="57"/>
      <c r="G279" s="58"/>
      <c r="H279" s="59"/>
      <c r="I279" s="70"/>
      <c r="J279" s="165"/>
      <c r="K279" s="62"/>
      <c r="L279" s="65"/>
      <c r="M279" s="64"/>
      <c r="N279" t="str">
        <f t="shared" si="16"/>
        <v>N</v>
      </c>
      <c r="O279" t="str">
        <f t="shared" si="17"/>
        <v>N</v>
      </c>
      <c r="P279" t="e">
        <f>IF(#REF!="A",IF($F279="A",$N$1,$U$1),$U$1)</f>
        <v>#REF!</v>
      </c>
      <c r="Q279" t="e">
        <f>IF(#REF!="A",IF($F279="B",$N$1,$U$1),$U$1)</f>
        <v>#REF!</v>
      </c>
      <c r="R279" t="e">
        <f>IF(#REF!="A",IF($F279="C",$N$1,IF($F279="D",$N$1,IF($F279="E",$N$1,$U$1))),$U$1)</f>
        <v>#REF!</v>
      </c>
      <c r="S279" t="e">
        <f>IF(#REF!="A",IF($F279="F",$N$1,IF($F279="G",$N$1,IF($F279="H",$N$1,$U$1))),$U$1)</f>
        <v>#REF!</v>
      </c>
      <c r="T279" t="str">
        <f t="shared" si="18"/>
        <v>N</v>
      </c>
      <c r="U279" t="str">
        <f t="shared" si="19"/>
        <v>N</v>
      </c>
    </row>
    <row r="280" spans="1:21" ht="12.75">
      <c r="A280" s="10">
        <v>278</v>
      </c>
      <c r="B280" s="162"/>
      <c r="C280" s="14"/>
      <c r="D280" s="144"/>
      <c r="E280" s="33"/>
      <c r="F280" s="57"/>
      <c r="G280" s="58"/>
      <c r="H280" s="59"/>
      <c r="I280" s="70"/>
      <c r="J280" s="165"/>
      <c r="K280" s="62"/>
      <c r="L280" s="65"/>
      <c r="M280" s="64"/>
      <c r="N280" t="str">
        <f t="shared" si="16"/>
        <v>N</v>
      </c>
      <c r="O280" t="str">
        <f t="shared" si="17"/>
        <v>N</v>
      </c>
      <c r="P280" t="e">
        <f>IF(#REF!="A",IF($F280="A",$N$1,$U$1),$U$1)</f>
        <v>#REF!</v>
      </c>
      <c r="Q280" t="e">
        <f>IF(#REF!="A",IF($F280="B",$N$1,$U$1),$U$1)</f>
        <v>#REF!</v>
      </c>
      <c r="R280" t="e">
        <f>IF(#REF!="A",IF($F280="C",$N$1,IF($F280="D",$N$1,IF($F280="E",$N$1,$U$1))),$U$1)</f>
        <v>#REF!</v>
      </c>
      <c r="S280" t="e">
        <f>IF(#REF!="A",IF($F280="F",$N$1,IF($F280="G",$N$1,IF($F280="H",$N$1,$U$1))),$U$1)</f>
        <v>#REF!</v>
      </c>
      <c r="T280" t="str">
        <f t="shared" si="18"/>
        <v>N</v>
      </c>
      <c r="U280" t="str">
        <f t="shared" si="19"/>
        <v>N</v>
      </c>
    </row>
    <row r="281" spans="1:21" ht="12.75">
      <c r="A281" s="10">
        <v>279</v>
      </c>
      <c r="B281" s="162"/>
      <c r="C281" s="14"/>
      <c r="D281" s="144"/>
      <c r="E281" s="33"/>
      <c r="F281" s="57"/>
      <c r="G281" s="58"/>
      <c r="H281" s="59"/>
      <c r="I281" s="70"/>
      <c r="J281" s="165"/>
      <c r="K281" s="62"/>
      <c r="L281" s="65"/>
      <c r="M281" s="64"/>
      <c r="N281" t="str">
        <f t="shared" si="16"/>
        <v>N</v>
      </c>
      <c r="O281" t="str">
        <f t="shared" si="17"/>
        <v>N</v>
      </c>
      <c r="P281" t="e">
        <f>IF(#REF!="A",IF($F281="A",$N$1,$U$1),$U$1)</f>
        <v>#REF!</v>
      </c>
      <c r="Q281" t="e">
        <f>IF(#REF!="A",IF($F281="B",$N$1,$U$1),$U$1)</f>
        <v>#REF!</v>
      </c>
      <c r="R281" t="e">
        <f>IF(#REF!="A",IF($F281="C",$N$1,IF($F281="D",$N$1,IF($F281="E",$N$1,$U$1))),$U$1)</f>
        <v>#REF!</v>
      </c>
      <c r="S281" t="e">
        <f>IF(#REF!="A",IF($F281="F",$N$1,IF($F281="G",$N$1,IF($F281="H",$N$1,$U$1))),$U$1)</f>
        <v>#REF!</v>
      </c>
      <c r="T281" t="str">
        <f t="shared" si="18"/>
        <v>N</v>
      </c>
      <c r="U281" t="str">
        <f t="shared" si="19"/>
        <v>N</v>
      </c>
    </row>
    <row r="282" spans="1:21" ht="12.75">
      <c r="A282" s="10">
        <v>280</v>
      </c>
      <c r="B282" s="162"/>
      <c r="C282" s="14"/>
      <c r="D282" s="144"/>
      <c r="E282" s="33"/>
      <c r="F282" s="57"/>
      <c r="G282" s="58"/>
      <c r="H282" s="59"/>
      <c r="I282" s="70"/>
      <c r="J282" s="165"/>
      <c r="K282" s="62"/>
      <c r="L282" s="65"/>
      <c r="M282" s="64"/>
      <c r="N282" t="str">
        <f t="shared" si="16"/>
        <v>N</v>
      </c>
      <c r="O282" t="str">
        <f t="shared" si="17"/>
        <v>N</v>
      </c>
      <c r="P282" t="e">
        <f>IF(#REF!="A",IF($F282="A",$N$1,$U$1),$U$1)</f>
        <v>#REF!</v>
      </c>
      <c r="Q282" t="e">
        <f>IF(#REF!="A",IF($F282="B",$N$1,$U$1),$U$1)</f>
        <v>#REF!</v>
      </c>
      <c r="R282" t="e">
        <f>IF(#REF!="A",IF($F282="C",$N$1,IF($F282="D",$N$1,IF($F282="E",$N$1,$U$1))),$U$1)</f>
        <v>#REF!</v>
      </c>
      <c r="S282" t="e">
        <f>IF(#REF!="A",IF($F282="F",$N$1,IF($F282="G",$N$1,IF($F282="H",$N$1,$U$1))),$U$1)</f>
        <v>#REF!</v>
      </c>
      <c r="T282" t="str">
        <f t="shared" si="18"/>
        <v>N</v>
      </c>
      <c r="U282" t="str">
        <f t="shared" si="19"/>
        <v>N</v>
      </c>
    </row>
    <row r="283" spans="1:21" ht="12.75">
      <c r="A283" s="10">
        <v>281</v>
      </c>
      <c r="B283" s="162"/>
      <c r="C283" s="14"/>
      <c r="D283" s="144"/>
      <c r="E283" s="33"/>
      <c r="F283" s="57"/>
      <c r="G283" s="58"/>
      <c r="H283" s="59"/>
      <c r="I283" s="70"/>
      <c r="J283" s="165"/>
      <c r="K283" s="62"/>
      <c r="L283" s="65"/>
      <c r="M283" s="64"/>
      <c r="N283" t="str">
        <f t="shared" si="16"/>
        <v>N</v>
      </c>
      <c r="O283" t="str">
        <f t="shared" si="17"/>
        <v>N</v>
      </c>
      <c r="P283" t="e">
        <f>IF(#REF!="A",IF($F283="A",$N$1,$U$1),$U$1)</f>
        <v>#REF!</v>
      </c>
      <c r="Q283" t="e">
        <f>IF(#REF!="A",IF($F283="B",$N$1,$U$1),$U$1)</f>
        <v>#REF!</v>
      </c>
      <c r="R283" t="e">
        <f>IF(#REF!="A",IF($F283="C",$N$1,IF($F283="D",$N$1,IF($F283="E",$N$1,$U$1))),$U$1)</f>
        <v>#REF!</v>
      </c>
      <c r="S283" t="e">
        <f>IF(#REF!="A",IF($F283="F",$N$1,IF($F283="G",$N$1,IF($F283="H",$N$1,$U$1))),$U$1)</f>
        <v>#REF!</v>
      </c>
      <c r="T283" t="str">
        <f t="shared" si="18"/>
        <v>N</v>
      </c>
      <c r="U283" t="str">
        <f t="shared" si="19"/>
        <v>N</v>
      </c>
    </row>
    <row r="284" spans="1:21" ht="12.75">
      <c r="A284" s="10">
        <v>282</v>
      </c>
      <c r="B284" s="162"/>
      <c r="C284" s="14"/>
      <c r="D284" s="144"/>
      <c r="E284" s="33"/>
      <c r="F284" s="57"/>
      <c r="G284" s="58"/>
      <c r="H284" s="59"/>
      <c r="I284" s="70"/>
      <c r="J284" s="165"/>
      <c r="K284" s="62"/>
      <c r="L284" s="65"/>
      <c r="M284" s="64"/>
      <c r="N284" t="str">
        <f t="shared" si="16"/>
        <v>N</v>
      </c>
      <c r="O284" t="str">
        <f t="shared" si="17"/>
        <v>N</v>
      </c>
      <c r="P284" t="e">
        <f>IF(#REF!="A",IF($F284="A",$N$1,$U$1),$U$1)</f>
        <v>#REF!</v>
      </c>
      <c r="Q284" t="e">
        <f>IF(#REF!="A",IF($F284="B",$N$1,$U$1),$U$1)</f>
        <v>#REF!</v>
      </c>
      <c r="R284" t="e">
        <f>IF(#REF!="A",IF($F284="C",$N$1,IF($F284="D",$N$1,IF($F284="E",$N$1,$U$1))),$U$1)</f>
        <v>#REF!</v>
      </c>
      <c r="S284" t="e">
        <f>IF(#REF!="A",IF($F284="F",$N$1,IF($F284="G",$N$1,IF($F284="H",$N$1,$U$1))),$U$1)</f>
        <v>#REF!</v>
      </c>
      <c r="T284" t="str">
        <f t="shared" si="18"/>
        <v>N</v>
      </c>
      <c r="U284" t="str">
        <f t="shared" si="19"/>
        <v>N</v>
      </c>
    </row>
    <row r="285" spans="1:21" ht="12.75">
      <c r="A285" s="10">
        <v>283</v>
      </c>
      <c r="B285" s="162"/>
      <c r="C285" s="14"/>
      <c r="D285" s="144"/>
      <c r="E285" s="33"/>
      <c r="F285" s="57"/>
      <c r="G285" s="58"/>
      <c r="H285" s="59"/>
      <c r="I285" s="70"/>
      <c r="J285" s="165"/>
      <c r="K285" s="62"/>
      <c r="L285" s="65"/>
      <c r="M285" s="64"/>
      <c r="N285" t="str">
        <f t="shared" si="16"/>
        <v>N</v>
      </c>
      <c r="O285" t="str">
        <f t="shared" si="17"/>
        <v>N</v>
      </c>
      <c r="P285" t="e">
        <f>IF(#REF!="A",IF($F285="A",$N$1,$U$1),$U$1)</f>
        <v>#REF!</v>
      </c>
      <c r="Q285" t="e">
        <f>IF(#REF!="A",IF($F285="B",$N$1,$U$1),$U$1)</f>
        <v>#REF!</v>
      </c>
      <c r="R285" t="e">
        <f>IF(#REF!="A",IF($F285="C",$N$1,IF($F285="D",$N$1,IF($F285="E",$N$1,$U$1))),$U$1)</f>
        <v>#REF!</v>
      </c>
      <c r="S285" t="e">
        <f>IF(#REF!="A",IF($F285="F",$N$1,IF($F285="G",$N$1,IF($F285="H",$N$1,$U$1))),$U$1)</f>
        <v>#REF!</v>
      </c>
      <c r="T285" t="str">
        <f t="shared" si="18"/>
        <v>N</v>
      </c>
      <c r="U285" t="str">
        <f t="shared" si="19"/>
        <v>N</v>
      </c>
    </row>
    <row r="286" spans="1:21" ht="12.75">
      <c r="A286" s="10">
        <v>284</v>
      </c>
      <c r="B286" s="162"/>
      <c r="C286" s="14"/>
      <c r="D286" s="144"/>
      <c r="E286" s="33"/>
      <c r="F286" s="57"/>
      <c r="G286" s="58"/>
      <c r="H286" s="59"/>
      <c r="I286" s="70"/>
      <c r="J286" s="165"/>
      <c r="K286" s="62"/>
      <c r="L286" s="65"/>
      <c r="M286" s="64"/>
      <c r="N286" t="str">
        <f t="shared" si="16"/>
        <v>N</v>
      </c>
      <c r="O286" t="str">
        <f t="shared" si="17"/>
        <v>N</v>
      </c>
      <c r="P286" t="e">
        <f>IF(#REF!="A",IF($F286="A",$N$1,$U$1),$U$1)</f>
        <v>#REF!</v>
      </c>
      <c r="Q286" t="e">
        <f>IF(#REF!="A",IF($F286="B",$N$1,$U$1),$U$1)</f>
        <v>#REF!</v>
      </c>
      <c r="R286" t="e">
        <f>IF(#REF!="A",IF($F286="C",$N$1,IF($F286="D",$N$1,IF($F286="E",$N$1,$U$1))),$U$1)</f>
        <v>#REF!</v>
      </c>
      <c r="S286" t="e">
        <f>IF(#REF!="A",IF($F286="F",$N$1,IF($F286="G",$N$1,IF($F286="H",$N$1,$U$1))),$U$1)</f>
        <v>#REF!</v>
      </c>
      <c r="T286" t="str">
        <f t="shared" si="18"/>
        <v>N</v>
      </c>
      <c r="U286" t="str">
        <f t="shared" si="19"/>
        <v>N</v>
      </c>
    </row>
    <row r="287" spans="1:21" ht="12.75">
      <c r="A287" s="10">
        <v>285</v>
      </c>
      <c r="B287" s="162"/>
      <c r="C287" s="14"/>
      <c r="D287" s="144"/>
      <c r="E287" s="33"/>
      <c r="F287" s="57"/>
      <c r="G287" s="58"/>
      <c r="H287" s="59"/>
      <c r="I287" s="70"/>
      <c r="J287" s="165"/>
      <c r="K287" s="62"/>
      <c r="L287" s="65"/>
      <c r="M287" s="64"/>
      <c r="N287" t="str">
        <f t="shared" si="16"/>
        <v>N</v>
      </c>
      <c r="O287" t="str">
        <f t="shared" si="17"/>
        <v>N</v>
      </c>
      <c r="P287" t="e">
        <f>IF(#REF!="A",IF($F287="A",$N$1,$U$1),$U$1)</f>
        <v>#REF!</v>
      </c>
      <c r="Q287" t="e">
        <f>IF(#REF!="A",IF($F287="B",$N$1,$U$1),$U$1)</f>
        <v>#REF!</v>
      </c>
      <c r="R287" t="e">
        <f>IF(#REF!="A",IF($F287="C",$N$1,IF($F287="D",$N$1,IF($F287="E",$N$1,$U$1))),$U$1)</f>
        <v>#REF!</v>
      </c>
      <c r="S287" t="e">
        <f>IF(#REF!="A",IF($F287="F",$N$1,IF($F287="G",$N$1,IF($F287="H",$N$1,$U$1))),$U$1)</f>
        <v>#REF!</v>
      </c>
      <c r="T287" t="str">
        <f t="shared" si="18"/>
        <v>N</v>
      </c>
      <c r="U287" t="str">
        <f t="shared" si="19"/>
        <v>N</v>
      </c>
    </row>
    <row r="288" spans="1:21" ht="12.75">
      <c r="A288" s="10">
        <v>286</v>
      </c>
      <c r="B288" s="162"/>
      <c r="C288" s="14"/>
      <c r="D288" s="144"/>
      <c r="E288" s="33"/>
      <c r="F288" s="57"/>
      <c r="G288" s="58"/>
      <c r="H288" s="59"/>
      <c r="I288" s="70"/>
      <c r="J288" s="165"/>
      <c r="K288" s="62"/>
      <c r="L288" s="65"/>
      <c r="M288" s="64"/>
      <c r="N288" t="str">
        <f t="shared" si="16"/>
        <v>N</v>
      </c>
      <c r="O288" t="str">
        <f t="shared" si="17"/>
        <v>N</v>
      </c>
      <c r="P288" t="e">
        <f>IF(#REF!="A",IF($F288="A",$N$1,$U$1),$U$1)</f>
        <v>#REF!</v>
      </c>
      <c r="Q288" t="e">
        <f>IF(#REF!="A",IF($F288="B",$N$1,$U$1),$U$1)</f>
        <v>#REF!</v>
      </c>
      <c r="R288" t="e">
        <f>IF(#REF!="A",IF($F288="C",$N$1,IF($F288="D",$N$1,IF($F288="E",$N$1,$U$1))),$U$1)</f>
        <v>#REF!</v>
      </c>
      <c r="S288" t="e">
        <f>IF(#REF!="A",IF($F288="F",$N$1,IF($F288="G",$N$1,IF($F288="H",$N$1,$U$1))),$U$1)</f>
        <v>#REF!</v>
      </c>
      <c r="T288" t="str">
        <f t="shared" si="18"/>
        <v>N</v>
      </c>
      <c r="U288" t="str">
        <f t="shared" si="19"/>
        <v>N</v>
      </c>
    </row>
    <row r="289" spans="1:21" ht="12.75">
      <c r="A289" s="10">
        <v>287</v>
      </c>
      <c r="B289" s="162"/>
      <c r="C289" s="14"/>
      <c r="D289" s="144"/>
      <c r="E289" s="33"/>
      <c r="F289" s="57"/>
      <c r="G289" s="58"/>
      <c r="H289" s="59"/>
      <c r="I289" s="70"/>
      <c r="J289" s="165"/>
      <c r="K289" s="62"/>
      <c r="L289" s="65"/>
      <c r="M289" s="64"/>
      <c r="N289" t="str">
        <f t="shared" si="16"/>
        <v>N</v>
      </c>
      <c r="O289" t="str">
        <f t="shared" si="17"/>
        <v>N</v>
      </c>
      <c r="P289" t="e">
        <f>IF(#REF!="A",IF($F289="A",$N$1,$U$1),$U$1)</f>
        <v>#REF!</v>
      </c>
      <c r="Q289" t="e">
        <f>IF(#REF!="A",IF($F289="B",$N$1,$U$1),$U$1)</f>
        <v>#REF!</v>
      </c>
      <c r="R289" t="e">
        <f>IF(#REF!="A",IF($F289="C",$N$1,IF($F289="D",$N$1,IF($F289="E",$N$1,$U$1))),$U$1)</f>
        <v>#REF!</v>
      </c>
      <c r="S289" t="e">
        <f>IF(#REF!="A",IF($F289="F",$N$1,IF($F289="G",$N$1,IF($F289="H",$N$1,$U$1))),$U$1)</f>
        <v>#REF!</v>
      </c>
      <c r="T289" t="str">
        <f t="shared" si="18"/>
        <v>N</v>
      </c>
      <c r="U289" t="str">
        <f t="shared" si="19"/>
        <v>N</v>
      </c>
    </row>
    <row r="290" spans="1:21" ht="12.75">
      <c r="A290" s="10">
        <v>288</v>
      </c>
      <c r="B290" s="162"/>
      <c r="C290" s="14"/>
      <c r="D290" s="144"/>
      <c r="E290" s="33"/>
      <c r="F290" s="57"/>
      <c r="G290" s="58"/>
      <c r="H290" s="59"/>
      <c r="I290" s="70"/>
      <c r="J290" s="165"/>
      <c r="K290" s="62"/>
      <c r="L290" s="65"/>
      <c r="M290" s="64"/>
      <c r="N290" t="str">
        <f t="shared" si="16"/>
        <v>N</v>
      </c>
      <c r="O290" t="str">
        <f t="shared" si="17"/>
        <v>N</v>
      </c>
      <c r="P290" t="e">
        <f>IF(#REF!="A",IF($F290="A",$N$1,$U$1),$U$1)</f>
        <v>#REF!</v>
      </c>
      <c r="Q290" t="e">
        <f>IF(#REF!="A",IF($F290="B",$N$1,$U$1),$U$1)</f>
        <v>#REF!</v>
      </c>
      <c r="R290" t="e">
        <f>IF(#REF!="A",IF($F290="C",$N$1,IF($F290="D",$N$1,IF($F290="E",$N$1,$U$1))),$U$1)</f>
        <v>#REF!</v>
      </c>
      <c r="S290" t="e">
        <f>IF(#REF!="A",IF($F290="F",$N$1,IF($F290="G",$N$1,IF($F290="H",$N$1,$U$1))),$U$1)</f>
        <v>#REF!</v>
      </c>
      <c r="T290" t="str">
        <f t="shared" si="18"/>
        <v>N</v>
      </c>
      <c r="U290" t="str">
        <f t="shared" si="19"/>
        <v>N</v>
      </c>
    </row>
    <row r="291" spans="1:21" ht="12.75">
      <c r="A291" s="10">
        <v>289</v>
      </c>
      <c r="B291" s="162"/>
      <c r="C291" s="14"/>
      <c r="D291" s="144"/>
      <c r="E291" s="33"/>
      <c r="F291" s="57"/>
      <c r="G291" s="58"/>
      <c r="H291" s="59"/>
      <c r="I291" s="70"/>
      <c r="J291" s="165"/>
      <c r="K291" s="62"/>
      <c r="L291" s="65"/>
      <c r="M291" s="64"/>
      <c r="N291" t="str">
        <f t="shared" si="16"/>
        <v>N</v>
      </c>
      <c r="O291" t="str">
        <f t="shared" si="17"/>
        <v>N</v>
      </c>
      <c r="P291" t="e">
        <f>IF(#REF!="A",IF($F291="A",$N$1,$U$1),$U$1)</f>
        <v>#REF!</v>
      </c>
      <c r="Q291" t="e">
        <f>IF(#REF!="A",IF($F291="B",$N$1,$U$1),$U$1)</f>
        <v>#REF!</v>
      </c>
      <c r="R291" t="e">
        <f>IF(#REF!="A",IF($F291="C",$N$1,IF($F291="D",$N$1,IF($F291="E",$N$1,$U$1))),$U$1)</f>
        <v>#REF!</v>
      </c>
      <c r="S291" t="e">
        <f>IF(#REF!="A",IF($F291="F",$N$1,IF($F291="G",$N$1,IF($F291="H",$N$1,$U$1))),$U$1)</f>
        <v>#REF!</v>
      </c>
      <c r="T291" t="str">
        <f t="shared" si="18"/>
        <v>N</v>
      </c>
      <c r="U291" t="str">
        <f t="shared" si="19"/>
        <v>N</v>
      </c>
    </row>
    <row r="292" spans="1:21" ht="12.75">
      <c r="A292" s="10">
        <v>290</v>
      </c>
      <c r="B292" s="162"/>
      <c r="C292" s="14"/>
      <c r="D292" s="144"/>
      <c r="E292" s="33"/>
      <c r="F292" s="57"/>
      <c r="G292" s="58"/>
      <c r="H292" s="59"/>
      <c r="I292" s="70"/>
      <c r="J292" s="165"/>
      <c r="K292" s="62"/>
      <c r="L292" s="65"/>
      <c r="M292" s="64"/>
      <c r="N292" t="str">
        <f t="shared" si="16"/>
        <v>N</v>
      </c>
      <c r="O292" t="str">
        <f t="shared" si="17"/>
        <v>N</v>
      </c>
      <c r="P292" t="e">
        <f>IF(#REF!="A",IF($F292="A",$N$1,$U$1),$U$1)</f>
        <v>#REF!</v>
      </c>
      <c r="Q292" t="e">
        <f>IF(#REF!="A",IF($F292="B",$N$1,$U$1),$U$1)</f>
        <v>#REF!</v>
      </c>
      <c r="R292" t="e">
        <f>IF(#REF!="A",IF($F292="C",$N$1,IF($F292="D",$N$1,IF($F292="E",$N$1,$U$1))),$U$1)</f>
        <v>#REF!</v>
      </c>
      <c r="S292" t="e">
        <f>IF(#REF!="A",IF($F292="F",$N$1,IF($F292="G",$N$1,IF($F292="H",$N$1,$U$1))),$U$1)</f>
        <v>#REF!</v>
      </c>
      <c r="T292" t="str">
        <f t="shared" si="18"/>
        <v>N</v>
      </c>
      <c r="U292" t="str">
        <f t="shared" si="19"/>
        <v>N</v>
      </c>
    </row>
    <row r="293" spans="1:21" ht="12.75">
      <c r="A293" s="10">
        <v>291</v>
      </c>
      <c r="B293" s="162"/>
      <c r="C293" s="14"/>
      <c r="D293" s="144"/>
      <c r="E293" s="33"/>
      <c r="F293" s="57"/>
      <c r="G293" s="58"/>
      <c r="H293" s="59"/>
      <c r="I293" s="70"/>
      <c r="J293" s="165"/>
      <c r="K293" s="62"/>
      <c r="L293" s="65"/>
      <c r="M293" s="64"/>
      <c r="N293" t="str">
        <f t="shared" si="16"/>
        <v>N</v>
      </c>
      <c r="O293" t="str">
        <f t="shared" si="17"/>
        <v>N</v>
      </c>
      <c r="P293" t="e">
        <f>IF(#REF!="A",IF($F293="A",$N$1,$U$1),$U$1)</f>
        <v>#REF!</v>
      </c>
      <c r="Q293" t="e">
        <f>IF(#REF!="A",IF($F293="B",$N$1,$U$1),$U$1)</f>
        <v>#REF!</v>
      </c>
      <c r="R293" t="e">
        <f>IF(#REF!="A",IF($F293="C",$N$1,IF($F293="D",$N$1,IF($F293="E",$N$1,$U$1))),$U$1)</f>
        <v>#REF!</v>
      </c>
      <c r="S293" t="e">
        <f>IF(#REF!="A",IF($F293="F",$N$1,IF($F293="G",$N$1,IF($F293="H",$N$1,$U$1))),$U$1)</f>
        <v>#REF!</v>
      </c>
      <c r="T293" t="str">
        <f t="shared" si="18"/>
        <v>N</v>
      </c>
      <c r="U293" t="str">
        <f t="shared" si="19"/>
        <v>N</v>
      </c>
    </row>
    <row r="294" spans="1:21" ht="12.75">
      <c r="A294" s="10">
        <v>292</v>
      </c>
      <c r="B294" s="162"/>
      <c r="C294" s="14"/>
      <c r="D294" s="144"/>
      <c r="E294" s="33"/>
      <c r="F294" s="57"/>
      <c r="G294" s="58"/>
      <c r="H294" s="59"/>
      <c r="I294" s="70"/>
      <c r="J294" s="165"/>
      <c r="K294" s="62"/>
      <c r="L294" s="65"/>
      <c r="M294" s="64"/>
      <c r="N294" t="str">
        <f t="shared" si="16"/>
        <v>N</v>
      </c>
      <c r="O294" t="str">
        <f t="shared" si="17"/>
        <v>N</v>
      </c>
      <c r="P294" t="e">
        <f>IF(#REF!="A",IF($F294="A",$N$1,$U$1),$U$1)</f>
        <v>#REF!</v>
      </c>
      <c r="Q294" t="e">
        <f>IF(#REF!="A",IF($F294="B",$N$1,$U$1),$U$1)</f>
        <v>#REF!</v>
      </c>
      <c r="R294" t="e">
        <f>IF(#REF!="A",IF($F294="C",$N$1,IF($F294="D",$N$1,IF($F294="E",$N$1,$U$1))),$U$1)</f>
        <v>#REF!</v>
      </c>
      <c r="S294" t="e">
        <f>IF(#REF!="A",IF($F294="F",$N$1,IF($F294="G",$N$1,IF($F294="H",$N$1,$U$1))),$U$1)</f>
        <v>#REF!</v>
      </c>
      <c r="T294" t="str">
        <f t="shared" si="18"/>
        <v>N</v>
      </c>
      <c r="U294" t="str">
        <f t="shared" si="19"/>
        <v>N</v>
      </c>
    </row>
    <row r="295" spans="1:21" ht="12.75">
      <c r="A295" s="10">
        <v>293</v>
      </c>
      <c r="B295" s="162"/>
      <c r="C295" s="14"/>
      <c r="D295" s="144"/>
      <c r="E295" s="33"/>
      <c r="F295" s="57"/>
      <c r="G295" s="58"/>
      <c r="H295" s="59"/>
      <c r="I295" s="70"/>
      <c r="J295" s="165"/>
      <c r="K295" s="62"/>
      <c r="L295" s="65"/>
      <c r="M295" s="64"/>
      <c r="N295" t="str">
        <f t="shared" si="16"/>
        <v>N</v>
      </c>
      <c r="O295" t="str">
        <f t="shared" si="17"/>
        <v>N</v>
      </c>
      <c r="P295" t="e">
        <f>IF(#REF!="A",IF($F295="A",$N$1,$U$1),$U$1)</f>
        <v>#REF!</v>
      </c>
      <c r="Q295" t="e">
        <f>IF(#REF!="A",IF($F295="B",$N$1,$U$1),$U$1)</f>
        <v>#REF!</v>
      </c>
      <c r="R295" t="e">
        <f>IF(#REF!="A",IF($F295="C",$N$1,IF($F295="D",$N$1,IF($F295="E",$N$1,$U$1))),$U$1)</f>
        <v>#REF!</v>
      </c>
      <c r="S295" t="e">
        <f>IF(#REF!="A",IF($F295="F",$N$1,IF($F295="G",$N$1,IF($F295="H",$N$1,$U$1))),$U$1)</f>
        <v>#REF!</v>
      </c>
      <c r="T295" t="str">
        <f t="shared" si="18"/>
        <v>N</v>
      </c>
      <c r="U295" t="str">
        <f t="shared" si="19"/>
        <v>N</v>
      </c>
    </row>
    <row r="296" spans="1:21" ht="12.75">
      <c r="A296" s="10">
        <v>294</v>
      </c>
      <c r="B296" s="162"/>
      <c r="C296" s="14"/>
      <c r="D296" s="144"/>
      <c r="E296" s="33"/>
      <c r="F296" s="57"/>
      <c r="G296" s="58"/>
      <c r="H296" s="59"/>
      <c r="I296" s="70"/>
      <c r="J296" s="165"/>
      <c r="K296" s="62"/>
      <c r="L296" s="65"/>
      <c r="M296" s="64"/>
      <c r="N296" t="str">
        <f t="shared" si="16"/>
        <v>N</v>
      </c>
      <c r="O296" t="str">
        <f t="shared" si="17"/>
        <v>N</v>
      </c>
      <c r="P296" t="e">
        <f>IF(#REF!="A",IF($F296="A",$N$1,$U$1),$U$1)</f>
        <v>#REF!</v>
      </c>
      <c r="Q296" t="e">
        <f>IF(#REF!="A",IF($F296="B",$N$1,$U$1),$U$1)</f>
        <v>#REF!</v>
      </c>
      <c r="R296" t="e">
        <f>IF(#REF!="A",IF($F296="C",$N$1,IF($F296="D",$N$1,IF($F296="E",$N$1,$U$1))),$U$1)</f>
        <v>#REF!</v>
      </c>
      <c r="S296" t="e">
        <f>IF(#REF!="A",IF($F296="F",$N$1,IF($F296="G",$N$1,IF($F296="H",$N$1,$U$1))),$U$1)</f>
        <v>#REF!</v>
      </c>
      <c r="T296" t="str">
        <f t="shared" si="18"/>
        <v>N</v>
      </c>
      <c r="U296" t="str">
        <f t="shared" si="19"/>
        <v>N</v>
      </c>
    </row>
    <row r="297" spans="1:21" ht="12.75">
      <c r="A297" s="10">
        <v>295</v>
      </c>
      <c r="B297" s="162"/>
      <c r="C297" s="14"/>
      <c r="D297" s="144"/>
      <c r="E297" s="33"/>
      <c r="F297" s="57"/>
      <c r="G297" s="58"/>
      <c r="H297" s="59"/>
      <c r="I297" s="70"/>
      <c r="J297" s="165"/>
      <c r="K297" s="62"/>
      <c r="L297" s="65"/>
      <c r="M297" s="64"/>
      <c r="N297" t="str">
        <f t="shared" si="16"/>
        <v>N</v>
      </c>
      <c r="O297" t="str">
        <f t="shared" si="17"/>
        <v>N</v>
      </c>
      <c r="P297" t="e">
        <f>IF(#REF!="A",IF($F297="A",$N$1,$U$1),$U$1)</f>
        <v>#REF!</v>
      </c>
      <c r="Q297" t="e">
        <f>IF(#REF!="A",IF($F297="B",$N$1,$U$1),$U$1)</f>
        <v>#REF!</v>
      </c>
      <c r="R297" t="e">
        <f>IF(#REF!="A",IF($F297="C",$N$1,IF($F297="D",$N$1,IF($F297="E",$N$1,$U$1))),$U$1)</f>
        <v>#REF!</v>
      </c>
      <c r="S297" t="e">
        <f>IF(#REF!="A",IF($F297="F",$N$1,IF($F297="G",$N$1,IF($F297="H",$N$1,$U$1))),$U$1)</f>
        <v>#REF!</v>
      </c>
      <c r="T297" t="str">
        <f t="shared" si="18"/>
        <v>N</v>
      </c>
      <c r="U297" t="str">
        <f t="shared" si="19"/>
        <v>N</v>
      </c>
    </row>
    <row r="298" spans="1:21" ht="12.75">
      <c r="A298" s="10">
        <v>296</v>
      </c>
      <c r="B298" s="162"/>
      <c r="C298" s="14"/>
      <c r="D298" s="144"/>
      <c r="E298" s="33"/>
      <c r="F298" s="57"/>
      <c r="G298" s="58"/>
      <c r="H298" s="59"/>
      <c r="I298" s="70"/>
      <c r="J298" s="165"/>
      <c r="K298" s="62"/>
      <c r="L298" s="65"/>
      <c r="M298" s="64"/>
      <c r="N298" t="str">
        <f t="shared" si="16"/>
        <v>N</v>
      </c>
      <c r="O298" t="str">
        <f t="shared" si="17"/>
        <v>N</v>
      </c>
      <c r="P298" t="e">
        <f>IF(#REF!="A",IF($F298="A",$N$1,$U$1),$U$1)</f>
        <v>#REF!</v>
      </c>
      <c r="Q298" t="e">
        <f>IF(#REF!="A",IF($F298="B",$N$1,$U$1),$U$1)</f>
        <v>#REF!</v>
      </c>
      <c r="R298" t="e">
        <f>IF(#REF!="A",IF($F298="C",$N$1,IF($F298="D",$N$1,IF($F298="E",$N$1,$U$1))),$U$1)</f>
        <v>#REF!</v>
      </c>
      <c r="S298" t="e">
        <f>IF(#REF!="A",IF($F298="F",$N$1,IF($F298="G",$N$1,IF($F298="H",$N$1,$U$1))),$U$1)</f>
        <v>#REF!</v>
      </c>
      <c r="T298" t="str">
        <f t="shared" si="18"/>
        <v>N</v>
      </c>
      <c r="U298" t="str">
        <f t="shared" si="19"/>
        <v>N</v>
      </c>
    </row>
    <row r="299" spans="1:21" ht="12.75">
      <c r="A299" s="10">
        <v>297</v>
      </c>
      <c r="B299" s="162"/>
      <c r="C299" s="14"/>
      <c r="D299" s="144"/>
      <c r="E299" s="33"/>
      <c r="F299" s="57"/>
      <c r="G299" s="58"/>
      <c r="H299" s="59"/>
      <c r="I299" s="70"/>
      <c r="J299" s="165"/>
      <c r="K299" s="62"/>
      <c r="L299" s="65"/>
      <c r="M299" s="64"/>
      <c r="N299" t="str">
        <f t="shared" si="16"/>
        <v>N</v>
      </c>
      <c r="O299" t="str">
        <f t="shared" si="17"/>
        <v>N</v>
      </c>
      <c r="P299" t="e">
        <f>IF(#REF!="A",IF($F299="A",$N$1,$U$1),$U$1)</f>
        <v>#REF!</v>
      </c>
      <c r="Q299" t="e">
        <f>IF(#REF!="A",IF($F299="B",$N$1,$U$1),$U$1)</f>
        <v>#REF!</v>
      </c>
      <c r="R299" t="e">
        <f>IF(#REF!="A",IF($F299="C",$N$1,IF($F299="D",$N$1,IF($F299="E",$N$1,$U$1))),$U$1)</f>
        <v>#REF!</v>
      </c>
      <c r="S299" t="e">
        <f>IF(#REF!="A",IF($F299="F",$N$1,IF($F299="G",$N$1,IF($F299="H",$N$1,$U$1))),$U$1)</f>
        <v>#REF!</v>
      </c>
      <c r="T299" t="str">
        <f t="shared" si="18"/>
        <v>N</v>
      </c>
      <c r="U299" t="str">
        <f t="shared" si="19"/>
        <v>N</v>
      </c>
    </row>
    <row r="300" spans="1:21" ht="12.75">
      <c r="A300" s="10">
        <v>298</v>
      </c>
      <c r="B300" s="162"/>
      <c r="C300" s="14"/>
      <c r="D300" s="144"/>
      <c r="E300" s="33"/>
      <c r="F300" s="57"/>
      <c r="G300" s="58"/>
      <c r="H300" s="59"/>
      <c r="I300" s="70"/>
      <c r="J300" s="165"/>
      <c r="K300" s="62"/>
      <c r="L300" s="65"/>
      <c r="M300" s="64"/>
      <c r="N300" t="str">
        <f t="shared" si="16"/>
        <v>N</v>
      </c>
      <c r="O300" t="str">
        <f t="shared" si="17"/>
        <v>N</v>
      </c>
      <c r="P300" t="e">
        <f>IF(#REF!="A",IF($F300="A",$N$1,$U$1),$U$1)</f>
        <v>#REF!</v>
      </c>
      <c r="Q300" t="e">
        <f>IF(#REF!="A",IF($F300="B",$N$1,$U$1),$U$1)</f>
        <v>#REF!</v>
      </c>
      <c r="R300" t="e">
        <f>IF(#REF!="A",IF($F300="C",$N$1,IF($F300="D",$N$1,IF($F300="E",$N$1,$U$1))),$U$1)</f>
        <v>#REF!</v>
      </c>
      <c r="S300" t="e">
        <f>IF(#REF!="A",IF($F300="F",$N$1,IF($F300="G",$N$1,IF($F300="H",$N$1,$U$1))),$U$1)</f>
        <v>#REF!</v>
      </c>
      <c r="T300" t="str">
        <f t="shared" si="18"/>
        <v>N</v>
      </c>
      <c r="U300" t="str">
        <f t="shared" si="19"/>
        <v>N</v>
      </c>
    </row>
    <row r="301" spans="1:21" ht="12.75">
      <c r="A301" s="10">
        <v>299</v>
      </c>
      <c r="B301" s="162"/>
      <c r="C301" s="14"/>
      <c r="D301" s="144"/>
      <c r="E301" s="33"/>
      <c r="F301" s="57"/>
      <c r="G301" s="58"/>
      <c r="H301" s="59"/>
      <c r="I301" s="70"/>
      <c r="J301" s="165"/>
      <c r="K301" s="62"/>
      <c r="L301" s="65"/>
      <c r="M301" s="64"/>
      <c r="N301" t="str">
        <f t="shared" si="16"/>
        <v>N</v>
      </c>
      <c r="O301" t="str">
        <f t="shared" si="17"/>
        <v>N</v>
      </c>
      <c r="P301" t="e">
        <f>IF(#REF!="A",IF($F301="A",$N$1,$U$1),$U$1)</f>
        <v>#REF!</v>
      </c>
      <c r="Q301" t="e">
        <f>IF(#REF!="A",IF($F301="B",$N$1,$U$1),$U$1)</f>
        <v>#REF!</v>
      </c>
      <c r="R301" t="e">
        <f>IF(#REF!="A",IF($F301="C",$N$1,IF($F301="D",$N$1,IF($F301="E",$N$1,$U$1))),$U$1)</f>
        <v>#REF!</v>
      </c>
      <c r="S301" t="e">
        <f>IF(#REF!="A",IF($F301="F",$N$1,IF($F301="G",$N$1,IF($F301="H",$N$1,$U$1))),$U$1)</f>
        <v>#REF!</v>
      </c>
      <c r="T301" t="str">
        <f t="shared" si="18"/>
        <v>N</v>
      </c>
      <c r="U301" t="str">
        <f t="shared" si="19"/>
        <v>N</v>
      </c>
    </row>
    <row r="302" spans="1:21" ht="12.75">
      <c r="A302" s="10">
        <v>300</v>
      </c>
      <c r="B302" s="162"/>
      <c r="C302" s="14"/>
      <c r="D302" s="144"/>
      <c r="E302" s="33"/>
      <c r="F302" s="57"/>
      <c r="G302" s="58"/>
      <c r="H302" s="59"/>
      <c r="I302" s="70"/>
      <c r="J302" s="165"/>
      <c r="K302" s="62"/>
      <c r="L302" s="65"/>
      <c r="M302" s="64"/>
      <c r="N302" t="str">
        <f t="shared" si="16"/>
        <v>N</v>
      </c>
      <c r="O302" t="str">
        <f t="shared" si="17"/>
        <v>N</v>
      </c>
      <c r="P302" t="e">
        <f>IF(#REF!="A",IF($F302="A",$N$1,$U$1),$U$1)</f>
        <v>#REF!</v>
      </c>
      <c r="Q302" t="e">
        <f>IF(#REF!="A",IF($F302="B",$N$1,$U$1),$U$1)</f>
        <v>#REF!</v>
      </c>
      <c r="R302" t="e">
        <f>IF(#REF!="A",IF($F302="C",$N$1,IF($F302="D",$N$1,IF($F302="E",$N$1,$U$1))),$U$1)</f>
        <v>#REF!</v>
      </c>
      <c r="S302" t="e">
        <f>IF(#REF!="A",IF($F302="F",$N$1,IF($F302="G",$N$1,IF($F302="H",$N$1,$U$1))),$U$1)</f>
        <v>#REF!</v>
      </c>
      <c r="T302" t="str">
        <f t="shared" si="18"/>
        <v>N</v>
      </c>
      <c r="U302" t="str">
        <f t="shared" si="19"/>
        <v>N</v>
      </c>
    </row>
    <row r="303" spans="1:13" ht="12.75">
      <c r="A303" s="10">
        <v>301</v>
      </c>
      <c r="B303" s="162"/>
      <c r="C303" s="14"/>
      <c r="D303" s="144"/>
      <c r="E303" s="33"/>
      <c r="F303" s="57"/>
      <c r="G303" s="58"/>
      <c r="H303" s="59"/>
      <c r="I303" s="70"/>
      <c r="J303" s="165"/>
      <c r="K303" s="62"/>
      <c r="L303" s="65"/>
      <c r="M303" s="64"/>
    </row>
    <row r="304" spans="1:13" ht="12.75">
      <c r="A304" s="10">
        <v>302</v>
      </c>
      <c r="B304" s="162"/>
      <c r="C304" s="14"/>
      <c r="D304" s="144"/>
      <c r="E304" s="33"/>
      <c r="F304" s="57"/>
      <c r="G304" s="58"/>
      <c r="H304" s="59"/>
      <c r="I304" s="70"/>
      <c r="J304" s="165"/>
      <c r="K304" s="62"/>
      <c r="L304" s="65"/>
      <c r="M304" s="64"/>
    </row>
    <row r="305" spans="1:13" ht="12.75">
      <c r="A305" s="10">
        <v>303</v>
      </c>
      <c r="B305" s="162"/>
      <c r="C305" s="14"/>
      <c r="D305" s="144"/>
      <c r="E305" s="33"/>
      <c r="F305" s="57"/>
      <c r="G305" s="58"/>
      <c r="H305" s="59"/>
      <c r="I305" s="70"/>
      <c r="J305" s="165"/>
      <c r="K305" s="62"/>
      <c r="L305" s="65"/>
      <c r="M305" s="64"/>
    </row>
    <row r="306" spans="1:13" ht="12.75">
      <c r="A306" s="10">
        <v>304</v>
      </c>
      <c r="B306" s="162"/>
      <c r="C306" s="14"/>
      <c r="D306" s="144"/>
      <c r="E306" s="33"/>
      <c r="F306" s="57"/>
      <c r="G306" s="58"/>
      <c r="H306" s="59"/>
      <c r="I306" s="70"/>
      <c r="J306" s="165"/>
      <c r="K306" s="62"/>
      <c r="L306" s="65"/>
      <c r="M306" s="64"/>
    </row>
    <row r="307" spans="1:13" ht="12.75">
      <c r="A307" s="10">
        <v>305</v>
      </c>
      <c r="B307" s="162"/>
      <c r="C307" s="14"/>
      <c r="D307" s="144"/>
      <c r="E307" s="33"/>
      <c r="F307" s="57"/>
      <c r="G307" s="58"/>
      <c r="H307" s="59"/>
      <c r="I307" s="70"/>
      <c r="J307" s="165"/>
      <c r="K307" s="62"/>
      <c r="L307" s="65"/>
      <c r="M307" s="64"/>
    </row>
    <row r="308" spans="1:13" ht="12.75">
      <c r="A308" s="10">
        <v>306</v>
      </c>
      <c r="B308" s="162"/>
      <c r="C308" s="14"/>
      <c r="D308" s="144"/>
      <c r="E308" s="33"/>
      <c r="F308" s="57"/>
      <c r="G308" s="58"/>
      <c r="H308" s="59"/>
      <c r="I308" s="70"/>
      <c r="J308" s="165"/>
      <c r="K308" s="62"/>
      <c r="L308" s="65"/>
      <c r="M308" s="64"/>
    </row>
    <row r="309" spans="1:13" ht="12.75">
      <c r="A309" s="10">
        <v>307</v>
      </c>
      <c r="B309" s="162"/>
      <c r="C309" s="14"/>
      <c r="D309" s="144"/>
      <c r="E309" s="33"/>
      <c r="F309" s="57"/>
      <c r="G309" s="58"/>
      <c r="H309" s="59"/>
      <c r="I309" s="70"/>
      <c r="J309" s="165"/>
      <c r="K309" s="62"/>
      <c r="L309" s="65"/>
      <c r="M309" s="64"/>
    </row>
    <row r="310" spans="1:13" ht="12.75">
      <c r="A310" s="10">
        <v>308</v>
      </c>
      <c r="B310" s="162"/>
      <c r="C310" s="14"/>
      <c r="D310" s="144"/>
      <c r="E310" s="33"/>
      <c r="F310" s="57"/>
      <c r="G310" s="58"/>
      <c r="H310" s="59"/>
      <c r="I310" s="70"/>
      <c r="J310" s="165"/>
      <c r="K310" s="62"/>
      <c r="L310" s="65"/>
      <c r="M310" s="64"/>
    </row>
    <row r="311" spans="1:13" ht="12.75">
      <c r="A311" s="10">
        <v>309</v>
      </c>
      <c r="B311" s="162"/>
      <c r="C311" s="14"/>
      <c r="D311" s="144"/>
      <c r="E311" s="33"/>
      <c r="F311" s="57"/>
      <c r="G311" s="58"/>
      <c r="H311" s="59"/>
      <c r="I311" s="70"/>
      <c r="J311" s="165"/>
      <c r="K311" s="62"/>
      <c r="L311" s="65"/>
      <c r="M311" s="64"/>
    </row>
    <row r="312" spans="1:13" ht="12.75">
      <c r="A312" s="10">
        <v>310</v>
      </c>
      <c r="B312" s="162"/>
      <c r="C312" s="14"/>
      <c r="D312" s="144"/>
      <c r="E312" s="33"/>
      <c r="F312" s="57"/>
      <c r="G312" s="58"/>
      <c r="H312" s="59"/>
      <c r="I312" s="70"/>
      <c r="J312" s="165"/>
      <c r="K312" s="62"/>
      <c r="L312" s="65"/>
      <c r="M312" s="64"/>
    </row>
    <row r="313" spans="1:13" ht="12.75">
      <c r="A313" s="10">
        <v>311</v>
      </c>
      <c r="B313" s="162"/>
      <c r="C313" s="14"/>
      <c r="D313" s="144"/>
      <c r="E313" s="33"/>
      <c r="F313" s="57"/>
      <c r="G313" s="58"/>
      <c r="H313" s="59"/>
      <c r="I313" s="70"/>
      <c r="J313" s="165"/>
      <c r="K313" s="62"/>
      <c r="L313" s="65"/>
      <c r="M313" s="64"/>
    </row>
    <row r="314" spans="1:13" ht="12.75">
      <c r="A314" s="10">
        <v>312</v>
      </c>
      <c r="B314" s="162"/>
      <c r="C314" s="14"/>
      <c r="D314" s="144"/>
      <c r="E314" s="33"/>
      <c r="F314" s="57"/>
      <c r="G314" s="58"/>
      <c r="H314" s="59"/>
      <c r="I314" s="70"/>
      <c r="J314" s="165"/>
      <c r="K314" s="62"/>
      <c r="L314" s="65"/>
      <c r="M314" s="64"/>
    </row>
    <row r="315" spans="1:13" ht="12.75">
      <c r="A315" s="10">
        <v>313</v>
      </c>
      <c r="B315" s="162"/>
      <c r="C315" s="14"/>
      <c r="D315" s="144"/>
      <c r="E315" s="33"/>
      <c r="F315" s="57"/>
      <c r="G315" s="58"/>
      <c r="H315" s="59"/>
      <c r="I315" s="70"/>
      <c r="J315" s="165"/>
      <c r="K315" s="62"/>
      <c r="L315" s="65"/>
      <c r="M315" s="64"/>
    </row>
    <row r="316" spans="1:13" ht="12.75">
      <c r="A316" s="10">
        <v>314</v>
      </c>
      <c r="B316" s="162"/>
      <c r="C316" s="14"/>
      <c r="D316" s="144"/>
      <c r="E316" s="33"/>
      <c r="F316" s="57"/>
      <c r="G316" s="58"/>
      <c r="H316" s="59"/>
      <c r="I316" s="70"/>
      <c r="J316" s="165"/>
      <c r="K316" s="62"/>
      <c r="L316" s="65"/>
      <c r="M316" s="64"/>
    </row>
    <row r="317" spans="1:13" ht="12.75">
      <c r="A317" s="10">
        <v>315</v>
      </c>
      <c r="B317" s="162"/>
      <c r="C317" s="14"/>
      <c r="D317" s="144"/>
      <c r="E317" s="33"/>
      <c r="F317" s="57"/>
      <c r="G317" s="58"/>
      <c r="H317" s="59"/>
      <c r="I317" s="70"/>
      <c r="J317" s="165"/>
      <c r="K317" s="62"/>
      <c r="L317" s="65"/>
      <c r="M317" s="64"/>
    </row>
    <row r="318" spans="1:13" ht="12.75">
      <c r="A318" s="10">
        <v>316</v>
      </c>
      <c r="B318" s="162"/>
      <c r="C318" s="14"/>
      <c r="D318" s="144"/>
      <c r="E318" s="33"/>
      <c r="F318" s="57"/>
      <c r="G318" s="58"/>
      <c r="H318" s="59"/>
      <c r="I318" s="70"/>
      <c r="J318" s="165"/>
      <c r="K318" s="62"/>
      <c r="L318" s="65"/>
      <c r="M318" s="64"/>
    </row>
    <row r="319" spans="1:13" ht="12.75">
      <c r="A319" s="10">
        <v>317</v>
      </c>
      <c r="B319" s="162"/>
      <c r="C319" s="14"/>
      <c r="D319" s="144"/>
      <c r="E319" s="33"/>
      <c r="F319" s="57"/>
      <c r="G319" s="58"/>
      <c r="H319" s="59"/>
      <c r="I319" s="70"/>
      <c r="J319" s="165"/>
      <c r="K319" s="62"/>
      <c r="L319" s="65"/>
      <c r="M319" s="64"/>
    </row>
    <row r="320" spans="1:13" ht="12.75">
      <c r="A320" s="10">
        <v>318</v>
      </c>
      <c r="B320" s="162"/>
      <c r="C320" s="14"/>
      <c r="D320" s="144"/>
      <c r="E320" s="33"/>
      <c r="F320" s="57"/>
      <c r="G320" s="58"/>
      <c r="H320" s="59"/>
      <c r="I320" s="70"/>
      <c r="J320" s="165"/>
      <c r="K320" s="62"/>
      <c r="L320" s="65"/>
      <c r="M320" s="64"/>
    </row>
    <row r="321" spans="1:13" ht="12.75">
      <c r="A321" s="10">
        <v>319</v>
      </c>
      <c r="B321" s="162"/>
      <c r="C321" s="14"/>
      <c r="D321" s="144"/>
      <c r="E321" s="33"/>
      <c r="F321" s="57"/>
      <c r="G321" s="58"/>
      <c r="H321" s="59"/>
      <c r="I321" s="70"/>
      <c r="J321" s="165"/>
      <c r="K321" s="62"/>
      <c r="L321" s="65"/>
      <c r="M321" s="64"/>
    </row>
    <row r="322" spans="1:13" ht="12.75">
      <c r="A322" s="10">
        <v>320</v>
      </c>
      <c r="B322" s="162"/>
      <c r="C322" s="14"/>
      <c r="D322" s="144"/>
      <c r="E322" s="33"/>
      <c r="F322" s="57"/>
      <c r="G322" s="58"/>
      <c r="H322" s="59"/>
      <c r="I322" s="70"/>
      <c r="J322" s="165"/>
      <c r="K322" s="62"/>
      <c r="L322" s="65"/>
      <c r="M322" s="64"/>
    </row>
    <row r="323" spans="1:13" ht="12.75">
      <c r="A323" s="10">
        <v>321</v>
      </c>
      <c r="B323" s="162"/>
      <c r="C323" s="14"/>
      <c r="D323" s="144"/>
      <c r="E323" s="33"/>
      <c r="F323" s="57"/>
      <c r="G323" s="58"/>
      <c r="H323" s="59"/>
      <c r="I323" s="70"/>
      <c r="J323" s="165"/>
      <c r="K323" s="62"/>
      <c r="L323" s="65"/>
      <c r="M323" s="64"/>
    </row>
    <row r="324" spans="1:13" ht="12.75">
      <c r="A324" s="10">
        <v>322</v>
      </c>
      <c r="B324" s="162"/>
      <c r="C324" s="14"/>
      <c r="D324" s="144"/>
      <c r="E324" s="33"/>
      <c r="F324" s="57"/>
      <c r="G324" s="58"/>
      <c r="H324" s="59"/>
      <c r="I324" s="70"/>
      <c r="J324" s="165"/>
      <c r="K324" s="62"/>
      <c r="L324" s="65"/>
      <c r="M324" s="64"/>
    </row>
    <row r="325" spans="1:13" ht="12.75">
      <c r="A325" s="10">
        <v>323</v>
      </c>
      <c r="B325" s="162"/>
      <c r="C325" s="14"/>
      <c r="D325" s="144"/>
      <c r="E325" s="33"/>
      <c r="F325" s="57"/>
      <c r="G325" s="58"/>
      <c r="H325" s="59"/>
      <c r="I325" s="70"/>
      <c r="J325" s="165"/>
      <c r="K325" s="62"/>
      <c r="L325" s="65"/>
      <c r="M325" s="64"/>
    </row>
    <row r="326" spans="1:13" ht="12.75">
      <c r="A326" s="10">
        <v>324</v>
      </c>
      <c r="B326" s="162"/>
      <c r="C326" s="14"/>
      <c r="D326" s="144"/>
      <c r="E326" s="33"/>
      <c r="F326" s="57"/>
      <c r="G326" s="58"/>
      <c r="H326" s="59"/>
      <c r="I326" s="70"/>
      <c r="J326" s="165"/>
      <c r="K326" s="62"/>
      <c r="L326" s="65"/>
      <c r="M326" s="64"/>
    </row>
    <row r="327" spans="1:13" ht="12.75">
      <c r="A327" s="10">
        <v>325</v>
      </c>
      <c r="B327" s="162"/>
      <c r="C327" s="14"/>
      <c r="D327" s="144"/>
      <c r="E327" s="33"/>
      <c r="F327" s="57"/>
      <c r="G327" s="58"/>
      <c r="H327" s="59"/>
      <c r="I327" s="70"/>
      <c r="J327" s="165"/>
      <c r="K327" s="62"/>
      <c r="L327" s="65"/>
      <c r="M327" s="64"/>
    </row>
    <row r="328" spans="1:13" ht="12.75">
      <c r="A328" s="10">
        <v>326</v>
      </c>
      <c r="B328" s="162"/>
      <c r="C328" s="14"/>
      <c r="D328" s="144"/>
      <c r="E328" s="33"/>
      <c r="F328" s="57"/>
      <c r="G328" s="58"/>
      <c r="H328" s="59"/>
      <c r="I328" s="70"/>
      <c r="J328" s="165"/>
      <c r="K328" s="62"/>
      <c r="L328" s="65"/>
      <c r="M328" s="64"/>
    </row>
    <row r="329" spans="1:13" ht="12.75">
      <c r="A329" s="10">
        <v>327</v>
      </c>
      <c r="B329" s="162"/>
      <c r="C329" s="14"/>
      <c r="D329" s="144"/>
      <c r="E329" s="33"/>
      <c r="F329" s="57"/>
      <c r="G329" s="58"/>
      <c r="H329" s="59"/>
      <c r="I329" s="70"/>
      <c r="J329" s="165"/>
      <c r="K329" s="62"/>
      <c r="L329" s="65"/>
      <c r="M329" s="64"/>
    </row>
    <row r="330" spans="1:13" ht="12.75">
      <c r="A330" s="10">
        <v>328</v>
      </c>
      <c r="B330" s="162"/>
      <c r="C330" s="14"/>
      <c r="D330" s="144"/>
      <c r="E330" s="33"/>
      <c r="F330" s="57"/>
      <c r="G330" s="58"/>
      <c r="H330" s="59"/>
      <c r="I330" s="70"/>
      <c r="J330" s="165"/>
      <c r="K330" s="62"/>
      <c r="L330" s="65"/>
      <c r="M330" s="64"/>
    </row>
    <row r="331" spans="1:13" ht="12.75">
      <c r="A331" s="10">
        <v>329</v>
      </c>
      <c r="B331" s="162"/>
      <c r="C331" s="14"/>
      <c r="D331" s="144"/>
      <c r="E331" s="33"/>
      <c r="F331" s="57"/>
      <c r="G331" s="58"/>
      <c r="H331" s="59"/>
      <c r="I331" s="70"/>
      <c r="J331" s="165"/>
      <c r="K331" s="62"/>
      <c r="L331" s="65"/>
      <c r="M331" s="64"/>
    </row>
    <row r="332" spans="1:13" ht="12.75">
      <c r="A332" s="10">
        <v>330</v>
      </c>
      <c r="B332" s="162"/>
      <c r="C332" s="14"/>
      <c r="D332" s="144"/>
      <c r="E332" s="33"/>
      <c r="F332" s="57"/>
      <c r="G332" s="58"/>
      <c r="H332" s="59"/>
      <c r="I332" s="70"/>
      <c r="J332" s="165"/>
      <c r="K332" s="62"/>
      <c r="L332" s="65"/>
      <c r="M332" s="64"/>
    </row>
    <row r="333" spans="1:13" ht="12.75">
      <c r="A333" s="10">
        <v>331</v>
      </c>
      <c r="B333" s="162"/>
      <c r="C333" s="14"/>
      <c r="D333" s="144"/>
      <c r="E333" s="33"/>
      <c r="F333" s="57"/>
      <c r="G333" s="58"/>
      <c r="H333" s="59"/>
      <c r="I333" s="70"/>
      <c r="J333" s="165"/>
      <c r="K333" s="62"/>
      <c r="L333" s="65"/>
      <c r="M333" s="64"/>
    </row>
    <row r="334" spans="1:13" ht="12.75">
      <c r="A334" s="10">
        <v>332</v>
      </c>
      <c r="B334" s="162"/>
      <c r="C334" s="14"/>
      <c r="D334" s="144"/>
      <c r="E334" s="33"/>
      <c r="F334" s="57"/>
      <c r="G334" s="58"/>
      <c r="H334" s="59"/>
      <c r="I334" s="70"/>
      <c r="J334" s="165"/>
      <c r="K334" s="62"/>
      <c r="L334" s="65"/>
      <c r="M334" s="64"/>
    </row>
    <row r="335" spans="1:13" ht="12.75">
      <c r="A335" s="10">
        <v>333</v>
      </c>
      <c r="B335" s="162"/>
      <c r="C335" s="14"/>
      <c r="D335" s="144"/>
      <c r="E335" s="33"/>
      <c r="F335" s="57"/>
      <c r="G335" s="58"/>
      <c r="H335" s="59"/>
      <c r="I335" s="70"/>
      <c r="J335" s="165"/>
      <c r="K335" s="62"/>
      <c r="L335" s="65"/>
      <c r="M335" s="64"/>
    </row>
    <row r="336" spans="1:13" ht="12.75">
      <c r="A336" s="10">
        <v>334</v>
      </c>
      <c r="B336" s="162"/>
      <c r="C336" s="14"/>
      <c r="D336" s="144"/>
      <c r="E336" s="33"/>
      <c r="F336" s="57"/>
      <c r="G336" s="58"/>
      <c r="H336" s="59"/>
      <c r="I336" s="70"/>
      <c r="J336" s="165"/>
      <c r="K336" s="62"/>
      <c r="L336" s="65"/>
      <c r="M336" s="64"/>
    </row>
    <row r="337" spans="1:13" ht="12.75">
      <c r="A337" s="10">
        <v>335</v>
      </c>
      <c r="B337" s="162"/>
      <c r="C337" s="14"/>
      <c r="D337" s="144"/>
      <c r="E337" s="33"/>
      <c r="F337" s="57"/>
      <c r="G337" s="58"/>
      <c r="H337" s="59"/>
      <c r="I337" s="70"/>
      <c r="J337" s="165"/>
      <c r="K337" s="62"/>
      <c r="L337" s="65"/>
      <c r="M337" s="64"/>
    </row>
    <row r="338" spans="1:13" ht="12.75">
      <c r="A338" s="10">
        <v>336</v>
      </c>
      <c r="B338" s="162"/>
      <c r="C338" s="14"/>
      <c r="D338" s="144"/>
      <c r="E338" s="33"/>
      <c r="F338" s="57"/>
      <c r="G338" s="58"/>
      <c r="H338" s="59"/>
      <c r="I338" s="70"/>
      <c r="J338" s="165"/>
      <c r="K338" s="62"/>
      <c r="L338" s="65"/>
      <c r="M338" s="64"/>
    </row>
    <row r="339" spans="1:13" ht="12.75">
      <c r="A339" s="10">
        <v>337</v>
      </c>
      <c r="B339" s="162"/>
      <c r="C339" s="14"/>
      <c r="D339" s="144"/>
      <c r="E339" s="33"/>
      <c r="F339" s="57"/>
      <c r="G339" s="58"/>
      <c r="H339" s="59"/>
      <c r="I339" s="70"/>
      <c r="J339" s="165"/>
      <c r="K339" s="62"/>
      <c r="L339" s="65"/>
      <c r="M339" s="64"/>
    </row>
    <row r="340" spans="1:13" ht="12.75">
      <c r="A340" s="10">
        <v>338</v>
      </c>
      <c r="B340" s="162"/>
      <c r="C340" s="14"/>
      <c r="D340" s="144"/>
      <c r="E340" s="33"/>
      <c r="F340" s="57"/>
      <c r="G340" s="58"/>
      <c r="H340" s="59"/>
      <c r="I340" s="70"/>
      <c r="J340" s="165"/>
      <c r="K340" s="62"/>
      <c r="L340" s="65"/>
      <c r="M340" s="64"/>
    </row>
    <row r="341" spans="1:13" ht="12.75">
      <c r="A341" s="10">
        <v>339</v>
      </c>
      <c r="B341" s="162"/>
      <c r="C341" s="14"/>
      <c r="D341" s="144"/>
      <c r="E341" s="33"/>
      <c r="F341" s="57"/>
      <c r="G341" s="58"/>
      <c r="H341" s="59"/>
      <c r="I341" s="70"/>
      <c r="J341" s="165"/>
      <c r="K341" s="62"/>
      <c r="L341" s="65"/>
      <c r="M341" s="64"/>
    </row>
    <row r="342" spans="1:13" ht="12.75">
      <c r="A342" s="10">
        <v>340</v>
      </c>
      <c r="B342" s="162"/>
      <c r="C342" s="14"/>
      <c r="D342" s="144"/>
      <c r="E342" s="33"/>
      <c r="F342" s="57"/>
      <c r="G342" s="58"/>
      <c r="H342" s="59"/>
      <c r="I342" s="70"/>
      <c r="J342" s="165"/>
      <c r="K342" s="62"/>
      <c r="L342" s="65"/>
      <c r="M342" s="64"/>
    </row>
    <row r="343" spans="1:13" ht="12.75">
      <c r="A343" s="10">
        <v>341</v>
      </c>
      <c r="B343" s="162"/>
      <c r="C343" s="14"/>
      <c r="D343" s="144"/>
      <c r="E343" s="33"/>
      <c r="F343" s="57"/>
      <c r="G343" s="58"/>
      <c r="H343" s="59"/>
      <c r="I343" s="70"/>
      <c r="J343" s="165"/>
      <c r="K343" s="62"/>
      <c r="L343" s="65"/>
      <c r="M343" s="64"/>
    </row>
    <row r="344" spans="1:13" ht="12.75">
      <c r="A344" s="10">
        <v>342</v>
      </c>
      <c r="B344" s="162"/>
      <c r="C344" s="14"/>
      <c r="D344" s="144"/>
      <c r="E344" s="33"/>
      <c r="F344" s="57"/>
      <c r="G344" s="58"/>
      <c r="H344" s="59"/>
      <c r="I344" s="70"/>
      <c r="J344" s="165"/>
      <c r="K344" s="62"/>
      <c r="L344" s="65"/>
      <c r="M344" s="64"/>
    </row>
    <row r="345" spans="1:13" ht="12.75">
      <c r="A345" s="10">
        <v>343</v>
      </c>
      <c r="B345" s="162"/>
      <c r="C345" s="14"/>
      <c r="D345" s="144"/>
      <c r="E345" s="33"/>
      <c r="F345" s="57"/>
      <c r="G345" s="58"/>
      <c r="H345" s="59"/>
      <c r="I345" s="70"/>
      <c r="J345" s="165"/>
      <c r="K345" s="62"/>
      <c r="L345" s="65"/>
      <c r="M345" s="64"/>
    </row>
    <row r="346" spans="1:13" ht="12.75">
      <c r="A346" s="10">
        <v>344</v>
      </c>
      <c r="B346" s="162"/>
      <c r="C346" s="14"/>
      <c r="D346" s="144"/>
      <c r="E346" s="33"/>
      <c r="F346" s="57"/>
      <c r="G346" s="58"/>
      <c r="H346" s="59"/>
      <c r="I346" s="70"/>
      <c r="J346" s="165"/>
      <c r="K346" s="62"/>
      <c r="L346" s="65"/>
      <c r="M346" s="64"/>
    </row>
    <row r="347" spans="1:13" ht="12.75">
      <c r="A347" s="10">
        <v>345</v>
      </c>
      <c r="B347" s="162"/>
      <c r="C347" s="14"/>
      <c r="D347" s="144"/>
      <c r="E347" s="33"/>
      <c r="F347" s="57"/>
      <c r="G347" s="58"/>
      <c r="H347" s="59"/>
      <c r="I347" s="70"/>
      <c r="J347" s="165"/>
      <c r="K347" s="62"/>
      <c r="L347" s="65"/>
      <c r="M347" s="64"/>
    </row>
    <row r="348" spans="1:13" ht="12.75">
      <c r="A348" s="10">
        <v>346</v>
      </c>
      <c r="B348" s="162"/>
      <c r="C348" s="14"/>
      <c r="D348" s="144"/>
      <c r="E348" s="33"/>
      <c r="F348" s="57"/>
      <c r="G348" s="58"/>
      <c r="H348" s="59"/>
      <c r="I348" s="70"/>
      <c r="J348" s="165"/>
      <c r="K348" s="62"/>
      <c r="L348" s="65"/>
      <c r="M348" s="64"/>
    </row>
    <row r="349" spans="1:13" ht="12.75">
      <c r="A349" s="10">
        <v>347</v>
      </c>
      <c r="B349" s="162"/>
      <c r="C349" s="14"/>
      <c r="D349" s="144"/>
      <c r="E349" s="33"/>
      <c r="F349" s="57"/>
      <c r="G349" s="58"/>
      <c r="H349" s="59"/>
      <c r="I349" s="70"/>
      <c r="J349" s="165"/>
      <c r="K349" s="62"/>
      <c r="L349" s="65"/>
      <c r="M349" s="64"/>
    </row>
    <row r="350" spans="1:13" ht="12.75">
      <c r="A350" s="10">
        <v>348</v>
      </c>
      <c r="B350" s="162"/>
      <c r="C350" s="14"/>
      <c r="D350" s="144"/>
      <c r="E350" s="33"/>
      <c r="F350" s="57"/>
      <c r="G350" s="58"/>
      <c r="H350" s="59"/>
      <c r="I350" s="70"/>
      <c r="J350" s="165"/>
      <c r="K350" s="62"/>
      <c r="L350" s="65"/>
      <c r="M350" s="64"/>
    </row>
    <row r="351" spans="1:13" ht="12.75">
      <c r="A351" s="10">
        <v>349</v>
      </c>
      <c r="B351" s="162"/>
      <c r="C351" s="14"/>
      <c r="D351" s="144"/>
      <c r="E351" s="33"/>
      <c r="F351" s="57"/>
      <c r="G351" s="58"/>
      <c r="H351" s="59"/>
      <c r="I351" s="70"/>
      <c r="J351" s="165"/>
      <c r="K351" s="62"/>
      <c r="L351" s="65"/>
      <c r="M351" s="64"/>
    </row>
    <row r="352" spans="1:13" ht="13.5" thickBot="1">
      <c r="A352" s="11">
        <v>350</v>
      </c>
      <c r="B352" s="163"/>
      <c r="C352" s="34"/>
      <c r="D352" s="145"/>
      <c r="E352" s="142"/>
      <c r="F352" s="71"/>
      <c r="G352" s="72"/>
      <c r="H352" s="73"/>
      <c r="I352" s="74"/>
      <c r="J352" s="167"/>
      <c r="K352" s="75"/>
      <c r="L352" s="76"/>
      <c r="M352" s="77"/>
    </row>
    <row r="356" ht="12.75">
      <c r="C356" s="31" t="s">
        <v>121</v>
      </c>
    </row>
    <row r="357" spans="3:4" ht="12.75">
      <c r="C357" s="31" t="s">
        <v>123</v>
      </c>
      <c r="D357" s="31" t="s">
        <v>459</v>
      </c>
    </row>
    <row r="358" spans="3:4" ht="12.75">
      <c r="C358" s="31" t="s">
        <v>124</v>
      </c>
      <c r="D358" s="31" t="s">
        <v>291</v>
      </c>
    </row>
    <row r="359" spans="3:4" ht="12.75">
      <c r="C359" s="31" t="s">
        <v>125</v>
      </c>
      <c r="D359" t="s">
        <v>460</v>
      </c>
    </row>
    <row r="360" spans="3:4" ht="12.75">
      <c r="C360" s="31" t="s">
        <v>461</v>
      </c>
      <c r="D360" s="31" t="s">
        <v>126</v>
      </c>
    </row>
    <row r="361" spans="3:4" ht="12.75">
      <c r="C361" s="31" t="s">
        <v>462</v>
      </c>
      <c r="D361" t="s">
        <v>122</v>
      </c>
    </row>
    <row r="362" ht="12.75">
      <c r="D362" s="31" t="s">
        <v>463</v>
      </c>
    </row>
  </sheetData>
  <mergeCells count="1">
    <mergeCell ref="A1:E1"/>
  </mergeCells>
  <hyperlinks>
    <hyperlink ref="D3" r:id="rId1" display="www.behej.com"/>
  </hyperlinks>
  <printOptions/>
  <pageMargins left="0.55" right="0.42" top="0.79" bottom="1" header="0.52" footer="0.4921259845"/>
  <pageSetup horizontalDpi="360" verticalDpi="360" orientation="portrait" paperSize="9" r:id="rId2"/>
  <headerFooter alignWithMargins="0">
    <oddFooter>&amp;Lttiimm@centrum.cz&amp;CStránka &amp;P z &amp;N&amp;Rhttp://pecky10km.wz.cz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C54" sqref="C54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23.375" style="0" customWidth="1"/>
    <col min="4" max="4" width="9.375" style="0" customWidth="1"/>
    <col min="5" max="5" width="22.625" style="0" customWidth="1"/>
    <col min="6" max="6" width="12.875" style="0" customWidth="1"/>
  </cols>
  <sheetData>
    <row r="1" spans="1:8" ht="13.5" thickBot="1">
      <c r="A1" s="241" t="s">
        <v>299</v>
      </c>
      <c r="B1" s="242"/>
      <c r="C1" s="242"/>
      <c r="D1" s="242"/>
      <c r="E1" s="242"/>
      <c r="F1" s="243"/>
      <c r="G1" s="15"/>
      <c r="H1" s="15"/>
    </row>
    <row r="2" spans="1:8" ht="13.5" thickBot="1">
      <c r="A2" s="87" t="s">
        <v>117</v>
      </c>
      <c r="B2" s="88" t="s">
        <v>1</v>
      </c>
      <c r="C2" s="89" t="s">
        <v>2</v>
      </c>
      <c r="D2" s="90" t="s">
        <v>3</v>
      </c>
      <c r="E2" s="91" t="s">
        <v>4</v>
      </c>
      <c r="F2" s="92" t="s">
        <v>5</v>
      </c>
      <c r="G2" s="15"/>
      <c r="H2" s="15"/>
    </row>
    <row r="3" spans="1:8" ht="13.5" thickTop="1">
      <c r="A3" s="85" t="s">
        <v>12</v>
      </c>
      <c r="B3" s="86">
        <v>38</v>
      </c>
      <c r="C3" s="36" t="s">
        <v>497</v>
      </c>
      <c r="D3" s="35">
        <v>1989</v>
      </c>
      <c r="E3" s="83" t="s">
        <v>488</v>
      </c>
      <c r="F3" s="93" t="s">
        <v>887</v>
      </c>
      <c r="G3" s="15"/>
      <c r="H3" s="15"/>
    </row>
    <row r="4" spans="1:8" ht="12.75">
      <c r="A4" s="6" t="s">
        <v>13</v>
      </c>
      <c r="B4" s="23">
        <v>52</v>
      </c>
      <c r="C4" s="24" t="s">
        <v>786</v>
      </c>
      <c r="D4" s="25">
        <v>1991</v>
      </c>
      <c r="E4" s="82" t="s">
        <v>306</v>
      </c>
      <c r="F4" s="94" t="s">
        <v>888</v>
      </c>
      <c r="G4" s="15"/>
      <c r="H4" s="15"/>
    </row>
    <row r="5" spans="1:8" ht="12.75">
      <c r="A5" s="6" t="s">
        <v>14</v>
      </c>
      <c r="B5" s="23">
        <v>39</v>
      </c>
      <c r="C5" s="24" t="s">
        <v>458</v>
      </c>
      <c r="D5" s="25">
        <v>1989</v>
      </c>
      <c r="E5" s="82" t="s">
        <v>304</v>
      </c>
      <c r="F5" s="94" t="s">
        <v>889</v>
      </c>
      <c r="G5" s="15"/>
      <c r="H5" s="15"/>
    </row>
    <row r="6" spans="1:8" ht="13.5" thickBot="1">
      <c r="A6" s="7">
        <v>4</v>
      </c>
      <c r="B6" s="208">
        <v>42</v>
      </c>
      <c r="C6" s="209" t="s">
        <v>787</v>
      </c>
      <c r="D6" s="210">
        <v>1991</v>
      </c>
      <c r="E6" s="213" t="s">
        <v>657</v>
      </c>
      <c r="F6" s="212" t="s">
        <v>890</v>
      </c>
      <c r="G6" s="15"/>
      <c r="H6" s="15"/>
    </row>
    <row r="7" spans="7:8" ht="13.5" thickBot="1">
      <c r="G7" s="15"/>
      <c r="H7" s="15"/>
    </row>
    <row r="8" spans="1:6" ht="13.5" thickBot="1">
      <c r="A8" s="1" t="s">
        <v>300</v>
      </c>
      <c r="B8" s="12"/>
      <c r="C8" s="2"/>
      <c r="D8" s="2"/>
      <c r="E8" s="2"/>
      <c r="F8" s="3"/>
    </row>
    <row r="9" spans="1:6" ht="13.5" thickBot="1">
      <c r="A9" s="87" t="s">
        <v>117</v>
      </c>
      <c r="B9" s="88" t="s">
        <v>1</v>
      </c>
      <c r="C9" s="89" t="s">
        <v>2</v>
      </c>
      <c r="D9" s="90" t="s">
        <v>3</v>
      </c>
      <c r="E9" s="91" t="s">
        <v>4</v>
      </c>
      <c r="F9" s="92" t="s">
        <v>5</v>
      </c>
    </row>
    <row r="10" spans="1:6" ht="14.25" thickBot="1" thickTop="1">
      <c r="A10" s="214" t="s">
        <v>12</v>
      </c>
      <c r="B10" s="215">
        <v>85</v>
      </c>
      <c r="C10" s="38" t="s">
        <v>653</v>
      </c>
      <c r="D10" s="37">
        <v>1992</v>
      </c>
      <c r="E10" s="84" t="s">
        <v>488</v>
      </c>
      <c r="F10" s="216" t="s">
        <v>835</v>
      </c>
    </row>
    <row r="11" ht="13.5" thickBot="1"/>
    <row r="12" spans="1:6" ht="13.5" thickBot="1">
      <c r="A12" s="1" t="s">
        <v>120</v>
      </c>
      <c r="B12" s="12"/>
      <c r="C12" s="2"/>
      <c r="D12" s="2"/>
      <c r="E12" s="2"/>
      <c r="F12" s="3"/>
    </row>
    <row r="13" spans="1:6" ht="13.5" thickBot="1">
      <c r="A13" s="87" t="s">
        <v>117</v>
      </c>
      <c r="B13" s="88" t="s">
        <v>1</v>
      </c>
      <c r="C13" s="89" t="s">
        <v>2</v>
      </c>
      <c r="D13" s="90" t="s">
        <v>3</v>
      </c>
      <c r="E13" s="91" t="s">
        <v>4</v>
      </c>
      <c r="F13" s="92" t="s">
        <v>5</v>
      </c>
    </row>
    <row r="14" spans="1:6" ht="13.5" thickTop="1">
      <c r="A14" s="85" t="s">
        <v>12</v>
      </c>
      <c r="B14" s="86">
        <v>47</v>
      </c>
      <c r="C14" s="36" t="s">
        <v>546</v>
      </c>
      <c r="D14" s="35">
        <v>1994</v>
      </c>
      <c r="E14" s="83" t="s">
        <v>685</v>
      </c>
      <c r="F14" s="93" t="s">
        <v>883</v>
      </c>
    </row>
    <row r="15" spans="1:6" ht="12.75">
      <c r="A15" s="6" t="s">
        <v>13</v>
      </c>
      <c r="B15" s="23">
        <v>62</v>
      </c>
      <c r="C15" s="24" t="s">
        <v>686</v>
      </c>
      <c r="D15" s="25">
        <v>1994</v>
      </c>
      <c r="E15" s="82"/>
      <c r="F15" s="94" t="s">
        <v>884</v>
      </c>
    </row>
    <row r="16" spans="1:6" ht="12.75">
      <c r="A16" s="6" t="s">
        <v>14</v>
      </c>
      <c r="B16" s="23">
        <v>102</v>
      </c>
      <c r="C16" s="24" t="s">
        <v>687</v>
      </c>
      <c r="D16" s="25">
        <v>1995</v>
      </c>
      <c r="E16" s="82" t="s">
        <v>577</v>
      </c>
      <c r="F16" s="94" t="s">
        <v>885</v>
      </c>
    </row>
    <row r="17" spans="1:6" ht="13.5" thickBot="1">
      <c r="A17" s="7">
        <v>4</v>
      </c>
      <c r="B17" s="208">
        <v>50</v>
      </c>
      <c r="C17" s="209" t="s">
        <v>688</v>
      </c>
      <c r="D17" s="210">
        <v>1995</v>
      </c>
      <c r="E17" s="213" t="s">
        <v>473</v>
      </c>
      <c r="F17" s="212" t="s">
        <v>886</v>
      </c>
    </row>
    <row r="18" ht="13.5" thickBot="1"/>
    <row r="19" spans="1:6" ht="13.5" thickBot="1">
      <c r="A19" s="1" t="s">
        <v>580</v>
      </c>
      <c r="B19" s="12"/>
      <c r="C19" s="2"/>
      <c r="D19" s="2"/>
      <c r="E19" s="2"/>
      <c r="F19" s="3"/>
    </row>
    <row r="20" spans="1:6" ht="13.5" thickBot="1">
      <c r="A20" s="4" t="s">
        <v>117</v>
      </c>
      <c r="B20" s="16" t="s">
        <v>1</v>
      </c>
      <c r="C20" s="17" t="s">
        <v>2</v>
      </c>
      <c r="D20" s="18" t="s">
        <v>3</v>
      </c>
      <c r="E20" s="18" t="s">
        <v>4</v>
      </c>
      <c r="F20" s="19" t="s">
        <v>5</v>
      </c>
    </row>
    <row r="21" spans="1:6" ht="12.75">
      <c r="A21" s="5" t="s">
        <v>12</v>
      </c>
      <c r="B21" s="20">
        <v>101</v>
      </c>
      <c r="C21" s="21" t="s">
        <v>581</v>
      </c>
      <c r="D21" s="22">
        <v>1996</v>
      </c>
      <c r="E21" s="21" t="s">
        <v>577</v>
      </c>
      <c r="F21" s="95" t="s">
        <v>823</v>
      </c>
    </row>
    <row r="22" spans="1:6" ht="12.75">
      <c r="A22" s="6" t="s">
        <v>13</v>
      </c>
      <c r="B22" s="23">
        <v>95</v>
      </c>
      <c r="C22" s="24" t="s">
        <v>582</v>
      </c>
      <c r="D22" s="25">
        <v>1996</v>
      </c>
      <c r="E22" s="26" t="s">
        <v>577</v>
      </c>
      <c r="F22" s="94" t="s">
        <v>824</v>
      </c>
    </row>
    <row r="23" spans="1:6" ht="12.75">
      <c r="A23" s="6" t="s">
        <v>14</v>
      </c>
      <c r="B23" s="23">
        <v>109</v>
      </c>
      <c r="C23" s="24" t="s">
        <v>583</v>
      </c>
      <c r="D23" s="25">
        <v>1996</v>
      </c>
      <c r="E23" s="26" t="s">
        <v>488</v>
      </c>
      <c r="F23" s="94" t="s">
        <v>825</v>
      </c>
    </row>
    <row r="24" spans="1:6" ht="12.75">
      <c r="A24" s="6">
        <v>4</v>
      </c>
      <c r="B24" s="23">
        <v>54</v>
      </c>
      <c r="C24" s="24" t="s">
        <v>584</v>
      </c>
      <c r="D24" s="25">
        <v>1996</v>
      </c>
      <c r="E24" s="26" t="s">
        <v>306</v>
      </c>
      <c r="F24" s="94" t="s">
        <v>826</v>
      </c>
    </row>
    <row r="25" spans="1:6" ht="12.75">
      <c r="A25" s="6">
        <v>5</v>
      </c>
      <c r="B25" s="23">
        <v>96</v>
      </c>
      <c r="C25" s="24" t="s">
        <v>821</v>
      </c>
      <c r="D25" s="25">
        <v>1997</v>
      </c>
      <c r="E25" s="26" t="s">
        <v>577</v>
      </c>
      <c r="F25" s="94" t="s">
        <v>827</v>
      </c>
    </row>
    <row r="26" spans="1:6" ht="12.75">
      <c r="A26" s="6">
        <v>6</v>
      </c>
      <c r="B26" s="23">
        <v>104</v>
      </c>
      <c r="C26" s="24" t="s">
        <v>585</v>
      </c>
      <c r="D26" s="25">
        <v>1996</v>
      </c>
      <c r="E26" s="26" t="s">
        <v>473</v>
      </c>
      <c r="F26" s="94" t="s">
        <v>828</v>
      </c>
    </row>
    <row r="27" spans="1:6" ht="12.75">
      <c r="A27" s="6" t="s">
        <v>15</v>
      </c>
      <c r="B27" s="23">
        <v>99</v>
      </c>
      <c r="C27" s="24" t="s">
        <v>586</v>
      </c>
      <c r="D27" s="25">
        <v>1996</v>
      </c>
      <c r="E27" s="26" t="s">
        <v>577</v>
      </c>
      <c r="F27" s="94" t="s">
        <v>829</v>
      </c>
    </row>
    <row r="28" spans="1:6" ht="12.75">
      <c r="A28" s="6" t="s">
        <v>16</v>
      </c>
      <c r="B28" s="181">
        <v>78</v>
      </c>
      <c r="C28" s="182" t="s">
        <v>587</v>
      </c>
      <c r="D28" s="183">
        <v>1996</v>
      </c>
      <c r="E28" s="184" t="s">
        <v>530</v>
      </c>
      <c r="F28" s="185" t="s">
        <v>830</v>
      </c>
    </row>
    <row r="29" spans="1:6" ht="12.75">
      <c r="A29" s="6" t="s">
        <v>17</v>
      </c>
      <c r="B29" s="181">
        <v>67</v>
      </c>
      <c r="C29" s="182" t="s">
        <v>588</v>
      </c>
      <c r="D29" s="183">
        <v>1997</v>
      </c>
      <c r="E29" s="184" t="s">
        <v>473</v>
      </c>
      <c r="F29" s="185" t="s">
        <v>831</v>
      </c>
    </row>
    <row r="30" spans="1:6" ht="12.75">
      <c r="A30" s="6" t="s">
        <v>18</v>
      </c>
      <c r="B30" s="181">
        <v>84</v>
      </c>
      <c r="C30" s="182" t="s">
        <v>589</v>
      </c>
      <c r="D30" s="183">
        <v>1997</v>
      </c>
      <c r="E30" s="184" t="s">
        <v>528</v>
      </c>
      <c r="F30" s="185" t="s">
        <v>832</v>
      </c>
    </row>
    <row r="31" spans="1:6" ht="12.75">
      <c r="A31" s="6" t="s">
        <v>19</v>
      </c>
      <c r="B31" s="181">
        <v>103</v>
      </c>
      <c r="C31" s="182" t="s">
        <v>822</v>
      </c>
      <c r="D31" s="183">
        <v>1997</v>
      </c>
      <c r="E31" s="184" t="s">
        <v>528</v>
      </c>
      <c r="F31" s="185" t="s">
        <v>833</v>
      </c>
    </row>
    <row r="32" spans="1:6" ht="13.5" thickBot="1">
      <c r="A32" s="7" t="s">
        <v>20</v>
      </c>
      <c r="B32" s="208">
        <v>88</v>
      </c>
      <c r="C32" s="209" t="s">
        <v>590</v>
      </c>
      <c r="D32" s="210">
        <v>1987</v>
      </c>
      <c r="E32" s="211"/>
      <c r="F32" s="212" t="s">
        <v>834</v>
      </c>
    </row>
    <row r="33" ht="13.5" thickBot="1"/>
    <row r="34" spans="1:6" ht="13.5" thickBot="1">
      <c r="A34" s="1" t="s">
        <v>591</v>
      </c>
      <c r="B34" s="12"/>
      <c r="C34" s="2"/>
      <c r="D34" s="2"/>
      <c r="E34" s="2"/>
      <c r="F34" s="3"/>
    </row>
    <row r="35" spans="1:6" ht="13.5" thickBot="1">
      <c r="A35" s="4" t="s">
        <v>117</v>
      </c>
      <c r="B35" s="16" t="s">
        <v>1</v>
      </c>
      <c r="C35" s="17" t="s">
        <v>2</v>
      </c>
      <c r="D35" s="18" t="s">
        <v>3</v>
      </c>
      <c r="E35" s="18" t="s">
        <v>4</v>
      </c>
      <c r="F35" s="19" t="s">
        <v>5</v>
      </c>
    </row>
    <row r="36" spans="1:6" ht="12.75">
      <c r="A36" s="5" t="s">
        <v>12</v>
      </c>
      <c r="B36" s="20">
        <v>121</v>
      </c>
      <c r="C36" s="21" t="s">
        <v>813</v>
      </c>
      <c r="D36" s="22">
        <v>1999</v>
      </c>
      <c r="E36" s="21" t="s">
        <v>592</v>
      </c>
      <c r="F36" s="95" t="s">
        <v>815</v>
      </c>
    </row>
    <row r="37" spans="1:6" ht="12.75">
      <c r="A37" s="6" t="s">
        <v>13</v>
      </c>
      <c r="B37" s="23">
        <v>51</v>
      </c>
      <c r="C37" s="24" t="s">
        <v>814</v>
      </c>
      <c r="D37" s="25">
        <v>1999</v>
      </c>
      <c r="E37" s="26"/>
      <c r="F37" s="94" t="s">
        <v>816</v>
      </c>
    </row>
    <row r="38" spans="1:6" ht="12.75">
      <c r="A38" s="6" t="s">
        <v>14</v>
      </c>
      <c r="B38" s="23">
        <v>107</v>
      </c>
      <c r="C38" s="24" t="s">
        <v>593</v>
      </c>
      <c r="D38" s="25">
        <v>1999</v>
      </c>
      <c r="E38" s="26" t="s">
        <v>528</v>
      </c>
      <c r="F38" s="94" t="s">
        <v>817</v>
      </c>
    </row>
    <row r="39" spans="1:6" ht="12.75">
      <c r="A39" s="6">
        <v>4</v>
      </c>
      <c r="B39" s="23">
        <v>116</v>
      </c>
      <c r="C39" s="24" t="s">
        <v>594</v>
      </c>
      <c r="D39" s="25">
        <v>1999</v>
      </c>
      <c r="E39" s="26" t="s">
        <v>527</v>
      </c>
      <c r="F39" s="94" t="s">
        <v>818</v>
      </c>
    </row>
    <row r="40" spans="1:6" ht="12.75">
      <c r="A40" s="6">
        <v>5</v>
      </c>
      <c r="B40" s="23">
        <v>63</v>
      </c>
      <c r="C40" s="24" t="s">
        <v>595</v>
      </c>
      <c r="D40" s="25">
        <v>1999</v>
      </c>
      <c r="E40" s="26"/>
      <c r="F40" s="94" t="s">
        <v>819</v>
      </c>
    </row>
    <row r="41" spans="1:6" ht="13.5" thickBot="1">
      <c r="A41" s="7">
        <v>6</v>
      </c>
      <c r="B41" s="27">
        <v>112</v>
      </c>
      <c r="C41" s="28" t="s">
        <v>596</v>
      </c>
      <c r="D41" s="29">
        <v>1999</v>
      </c>
      <c r="E41" s="30" t="s">
        <v>358</v>
      </c>
      <c r="F41" s="96" t="s">
        <v>820</v>
      </c>
    </row>
    <row r="42" ht="13.5" thickBot="1"/>
    <row r="43" spans="1:6" ht="13.5" thickBot="1">
      <c r="A43" s="1" t="s">
        <v>556</v>
      </c>
      <c r="B43" s="12"/>
      <c r="C43" s="2"/>
      <c r="D43" s="2"/>
      <c r="E43" s="2"/>
      <c r="F43" s="3"/>
    </row>
    <row r="44" spans="1:6" ht="13.5" thickBot="1">
      <c r="A44" s="4" t="s">
        <v>117</v>
      </c>
      <c r="B44" s="16" t="s">
        <v>1</v>
      </c>
      <c r="C44" s="17" t="s">
        <v>2</v>
      </c>
      <c r="D44" s="18" t="s">
        <v>3</v>
      </c>
      <c r="E44" s="18" t="s">
        <v>4</v>
      </c>
      <c r="F44" s="19" t="s">
        <v>5</v>
      </c>
    </row>
    <row r="45" spans="1:6" ht="12.75">
      <c r="A45" s="5" t="s">
        <v>12</v>
      </c>
      <c r="B45" s="20">
        <v>110</v>
      </c>
      <c r="C45" s="21" t="s">
        <v>532</v>
      </c>
      <c r="D45" s="22">
        <v>2000</v>
      </c>
      <c r="E45" s="21" t="s">
        <v>488</v>
      </c>
      <c r="F45" s="194">
        <v>0.0005185185185185185</v>
      </c>
    </row>
    <row r="46" spans="1:6" ht="12.75">
      <c r="A46" s="6" t="s">
        <v>13</v>
      </c>
      <c r="B46" s="23">
        <v>89</v>
      </c>
      <c r="C46" s="24" t="s">
        <v>533</v>
      </c>
      <c r="D46" s="25">
        <v>2001</v>
      </c>
      <c r="E46" s="26"/>
      <c r="F46" s="195">
        <v>0.0006018518518518519</v>
      </c>
    </row>
    <row r="47" spans="1:6" ht="12.75">
      <c r="A47" s="6" t="s">
        <v>14</v>
      </c>
      <c r="B47" s="23">
        <v>61</v>
      </c>
      <c r="C47" s="24" t="s">
        <v>534</v>
      </c>
      <c r="D47" s="25">
        <v>2001</v>
      </c>
      <c r="E47" s="26"/>
      <c r="F47" s="195">
        <v>0.0007696759259259259</v>
      </c>
    </row>
    <row r="48" spans="1:6" ht="12.75">
      <c r="A48" s="6">
        <v>4</v>
      </c>
      <c r="B48" s="23">
        <v>58</v>
      </c>
      <c r="C48" s="24" t="s">
        <v>535</v>
      </c>
      <c r="D48" s="25">
        <v>2001</v>
      </c>
      <c r="E48" s="26" t="s">
        <v>358</v>
      </c>
      <c r="F48" s="195">
        <v>0.0008287037037037038</v>
      </c>
    </row>
    <row r="49" spans="1:6" ht="13.5" thickBot="1">
      <c r="A49" s="7">
        <v>5</v>
      </c>
      <c r="B49" s="27">
        <v>90</v>
      </c>
      <c r="C49" s="28" t="s">
        <v>536</v>
      </c>
      <c r="D49" s="29">
        <v>2001</v>
      </c>
      <c r="E49" s="30" t="s">
        <v>473</v>
      </c>
      <c r="F49" s="207">
        <v>0.0008321759259259259</v>
      </c>
    </row>
    <row r="50" ht="13.5" thickBot="1"/>
    <row r="51" spans="1:6" ht="13.5" thickBot="1">
      <c r="A51" s="177" t="s">
        <v>812</v>
      </c>
      <c r="B51" s="178"/>
      <c r="C51" s="179"/>
      <c r="D51" s="179"/>
      <c r="E51" s="179"/>
      <c r="F51" s="180"/>
    </row>
    <row r="52" spans="1:6" ht="13.5" thickBot="1">
      <c r="A52" s="4" t="s">
        <v>117</v>
      </c>
      <c r="B52" s="16" t="s">
        <v>1</v>
      </c>
      <c r="C52" s="17" t="s">
        <v>2</v>
      </c>
      <c r="D52" s="18" t="s">
        <v>3</v>
      </c>
      <c r="E52" s="18" t="s">
        <v>4</v>
      </c>
      <c r="F52" s="19" t="s">
        <v>5</v>
      </c>
    </row>
    <row r="53" spans="1:6" ht="12.75">
      <c r="A53" s="5" t="s">
        <v>12</v>
      </c>
      <c r="B53" s="20">
        <v>82</v>
      </c>
      <c r="C53" s="21" t="s">
        <v>526</v>
      </c>
      <c r="D53" s="22">
        <v>2002</v>
      </c>
      <c r="E53" s="21" t="s">
        <v>530</v>
      </c>
      <c r="F53" s="95" t="s">
        <v>877</v>
      </c>
    </row>
    <row r="54" spans="1:6" ht="12.75">
      <c r="A54" s="6" t="s">
        <v>13</v>
      </c>
      <c r="B54" s="23">
        <v>92</v>
      </c>
      <c r="C54" s="24" t="s">
        <v>524</v>
      </c>
      <c r="D54" s="25">
        <v>2003</v>
      </c>
      <c r="E54" s="26" t="s">
        <v>529</v>
      </c>
      <c r="F54" s="94" t="s">
        <v>878</v>
      </c>
    </row>
    <row r="55" spans="1:6" ht="12.75">
      <c r="A55" s="6" t="s">
        <v>14</v>
      </c>
      <c r="B55" s="23">
        <v>105</v>
      </c>
      <c r="C55" s="24" t="s">
        <v>523</v>
      </c>
      <c r="D55" s="25">
        <v>2003</v>
      </c>
      <c r="E55" s="26" t="s">
        <v>528</v>
      </c>
      <c r="F55" s="94" t="s">
        <v>879</v>
      </c>
    </row>
    <row r="56" spans="1:6" ht="12.75">
      <c r="A56" s="6">
        <v>4</v>
      </c>
      <c r="B56" s="23">
        <v>87</v>
      </c>
      <c r="C56" s="24" t="s">
        <v>525</v>
      </c>
      <c r="D56" s="25">
        <v>2004</v>
      </c>
      <c r="E56" s="26"/>
      <c r="F56" s="94" t="s">
        <v>880</v>
      </c>
    </row>
    <row r="57" spans="1:6" ht="12.75">
      <c r="A57" s="6">
        <v>5</v>
      </c>
      <c r="B57" s="23">
        <v>114</v>
      </c>
      <c r="C57" s="24" t="s">
        <v>522</v>
      </c>
      <c r="D57" s="25">
        <v>2003</v>
      </c>
      <c r="E57" s="26" t="s">
        <v>527</v>
      </c>
      <c r="F57" s="94" t="s">
        <v>881</v>
      </c>
    </row>
    <row r="58" spans="1:6" ht="13.5" thickBot="1">
      <c r="A58" s="7">
        <v>6</v>
      </c>
      <c r="B58" s="27">
        <v>115</v>
      </c>
      <c r="C58" s="28" t="s">
        <v>531</v>
      </c>
      <c r="D58" s="29">
        <v>2003</v>
      </c>
      <c r="E58" s="30" t="s">
        <v>527</v>
      </c>
      <c r="F58" s="96" t="s">
        <v>882</v>
      </c>
    </row>
  </sheetData>
  <mergeCells count="1">
    <mergeCell ref="A1:F1"/>
  </mergeCells>
  <printOptions/>
  <pageMargins left="1.1" right="0.75" top="0.61" bottom="0.66" header="0.4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C64" sqref="C64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23.375" style="0" customWidth="1"/>
    <col min="4" max="4" width="9.375" style="0" customWidth="1"/>
    <col min="5" max="5" width="22.625" style="0" customWidth="1"/>
    <col min="6" max="6" width="12.875" style="0" customWidth="1"/>
  </cols>
  <sheetData>
    <row r="1" spans="1:8" ht="13.5" thickBot="1">
      <c r="A1" s="244" t="s">
        <v>891</v>
      </c>
      <c r="B1" s="245"/>
      <c r="C1" s="245"/>
      <c r="D1" s="245"/>
      <c r="E1" s="245"/>
      <c r="F1" s="246"/>
      <c r="G1" s="15"/>
      <c r="H1" s="15"/>
    </row>
    <row r="2" spans="1:8" ht="13.5" thickBot="1">
      <c r="A2" s="87" t="s">
        <v>117</v>
      </c>
      <c r="B2" s="88" t="s">
        <v>1</v>
      </c>
      <c r="C2" s="89" t="s">
        <v>2</v>
      </c>
      <c r="D2" s="90" t="s">
        <v>3</v>
      </c>
      <c r="E2" s="91" t="s">
        <v>4</v>
      </c>
      <c r="F2" s="92" t="s">
        <v>5</v>
      </c>
      <c r="G2" s="15"/>
      <c r="H2" s="15"/>
    </row>
    <row r="3" spans="1:8" ht="13.5" thickTop="1">
      <c r="A3" s="85" t="s">
        <v>12</v>
      </c>
      <c r="B3" s="86">
        <v>66</v>
      </c>
      <c r="C3" s="36" t="s">
        <v>779</v>
      </c>
      <c r="D3" s="35">
        <v>1991</v>
      </c>
      <c r="E3" s="83" t="s">
        <v>488</v>
      </c>
      <c r="F3" s="93" t="s">
        <v>872</v>
      </c>
      <c r="G3" s="15"/>
      <c r="H3" s="15"/>
    </row>
    <row r="4" spans="1:8" ht="12.75">
      <c r="A4" s="6" t="s">
        <v>13</v>
      </c>
      <c r="B4" s="23">
        <v>60</v>
      </c>
      <c r="C4" s="24" t="s">
        <v>780</v>
      </c>
      <c r="D4" s="25">
        <v>1989</v>
      </c>
      <c r="E4" s="82" t="s">
        <v>488</v>
      </c>
      <c r="F4" s="94" t="s">
        <v>873</v>
      </c>
      <c r="G4" s="15"/>
      <c r="H4" s="15"/>
    </row>
    <row r="5" spans="1:8" ht="12.75">
      <c r="A5" s="6" t="s">
        <v>14</v>
      </c>
      <c r="B5" s="23">
        <v>49</v>
      </c>
      <c r="C5" s="24" t="s">
        <v>781</v>
      </c>
      <c r="D5" s="25">
        <v>1991</v>
      </c>
      <c r="E5" s="82" t="s">
        <v>782</v>
      </c>
      <c r="F5" s="94" t="s">
        <v>874</v>
      </c>
      <c r="G5" s="15"/>
      <c r="H5" s="15"/>
    </row>
    <row r="6" spans="1:8" ht="12.75">
      <c r="A6" s="6">
        <v>4</v>
      </c>
      <c r="B6" s="181">
        <v>53</v>
      </c>
      <c r="C6" s="182" t="s">
        <v>783</v>
      </c>
      <c r="D6" s="183">
        <v>1991</v>
      </c>
      <c r="E6" s="190" t="s">
        <v>306</v>
      </c>
      <c r="F6" s="185" t="s">
        <v>875</v>
      </c>
      <c r="G6" s="15"/>
      <c r="H6" s="15"/>
    </row>
    <row r="7" spans="1:8" ht="13.5" thickBot="1">
      <c r="A7" s="7">
        <v>5</v>
      </c>
      <c r="B7" s="208">
        <v>40</v>
      </c>
      <c r="C7" s="209" t="s">
        <v>784</v>
      </c>
      <c r="D7" s="210">
        <v>1989</v>
      </c>
      <c r="E7" s="213" t="s">
        <v>785</v>
      </c>
      <c r="F7" s="212" t="s">
        <v>876</v>
      </c>
      <c r="G7" s="15"/>
      <c r="H7" s="15"/>
    </row>
    <row r="8" ht="13.5" thickBot="1"/>
    <row r="9" spans="1:6" ht="13.5" thickBot="1">
      <c r="A9" s="244" t="s">
        <v>892</v>
      </c>
      <c r="B9" s="245"/>
      <c r="C9" s="245"/>
      <c r="D9" s="245"/>
      <c r="E9" s="245"/>
      <c r="F9" s="246"/>
    </row>
    <row r="10" spans="1:6" ht="13.5" thickBot="1">
      <c r="A10" s="87" t="s">
        <v>117</v>
      </c>
      <c r="B10" s="88" t="s">
        <v>1</v>
      </c>
      <c r="C10" s="89" t="s">
        <v>2</v>
      </c>
      <c r="D10" s="90" t="s">
        <v>3</v>
      </c>
      <c r="E10" s="91" t="s">
        <v>4</v>
      </c>
      <c r="F10" s="92" t="s">
        <v>5</v>
      </c>
    </row>
    <row r="11" spans="1:6" ht="13.5" thickTop="1">
      <c r="A11" s="85" t="s">
        <v>12</v>
      </c>
      <c r="B11" s="86">
        <v>56</v>
      </c>
      <c r="C11" s="36" t="s">
        <v>654</v>
      </c>
      <c r="D11" s="35">
        <v>1992</v>
      </c>
      <c r="E11" s="83" t="s">
        <v>306</v>
      </c>
      <c r="F11" s="93" t="s">
        <v>868</v>
      </c>
    </row>
    <row r="12" spans="1:6" ht="12.75">
      <c r="A12" s="6" t="s">
        <v>13</v>
      </c>
      <c r="B12" s="23">
        <v>81</v>
      </c>
      <c r="C12" s="24" t="s">
        <v>655</v>
      </c>
      <c r="D12" s="25">
        <v>1994</v>
      </c>
      <c r="E12" s="82" t="s">
        <v>488</v>
      </c>
      <c r="F12" s="94" t="s">
        <v>869</v>
      </c>
    </row>
    <row r="13" spans="1:6" ht="12.75">
      <c r="A13" s="6" t="s">
        <v>14</v>
      </c>
      <c r="B13" s="23">
        <v>43</v>
      </c>
      <c r="C13" s="24" t="s">
        <v>656</v>
      </c>
      <c r="D13" s="25">
        <v>1993</v>
      </c>
      <c r="E13" s="82" t="s">
        <v>657</v>
      </c>
      <c r="F13" s="94" t="s">
        <v>870</v>
      </c>
    </row>
    <row r="14" spans="1:6" ht="13.5" thickBot="1">
      <c r="A14" s="7">
        <v>4</v>
      </c>
      <c r="B14" s="208">
        <v>45</v>
      </c>
      <c r="C14" s="209" t="s">
        <v>658</v>
      </c>
      <c r="D14" s="210">
        <v>1992</v>
      </c>
      <c r="E14" s="213" t="s">
        <v>659</v>
      </c>
      <c r="F14" s="212" t="s">
        <v>871</v>
      </c>
    </row>
    <row r="15" ht="13.5" thickBot="1"/>
    <row r="16" spans="1:6" ht="13.5" thickBot="1">
      <c r="A16" s="244" t="s">
        <v>893</v>
      </c>
      <c r="B16" s="245"/>
      <c r="C16" s="245"/>
      <c r="D16" s="245"/>
      <c r="E16" s="245"/>
      <c r="F16" s="246"/>
    </row>
    <row r="17" spans="1:6" ht="13.5" thickBot="1">
      <c r="A17" s="4" t="s">
        <v>117</v>
      </c>
      <c r="B17" s="16" t="s">
        <v>1</v>
      </c>
      <c r="C17" s="17" t="s">
        <v>2</v>
      </c>
      <c r="D17" s="18" t="s">
        <v>3</v>
      </c>
      <c r="E17" s="18" t="s">
        <v>4</v>
      </c>
      <c r="F17" s="19" t="s">
        <v>5</v>
      </c>
    </row>
    <row r="18" spans="1:6" ht="12.75">
      <c r="A18" s="5" t="s">
        <v>12</v>
      </c>
      <c r="B18" s="20">
        <v>83</v>
      </c>
      <c r="C18" s="21" t="s">
        <v>655</v>
      </c>
      <c r="D18" s="22">
        <v>1994</v>
      </c>
      <c r="E18" s="21" t="s">
        <v>488</v>
      </c>
      <c r="F18" s="95" t="s">
        <v>861</v>
      </c>
    </row>
    <row r="19" spans="1:6" ht="12.75">
      <c r="A19" s="6" t="s">
        <v>13</v>
      </c>
      <c r="B19" s="23">
        <v>117</v>
      </c>
      <c r="C19" s="24" t="s">
        <v>689</v>
      </c>
      <c r="D19" s="25">
        <v>1994</v>
      </c>
      <c r="E19" s="26" t="s">
        <v>488</v>
      </c>
      <c r="F19" s="94" t="s">
        <v>862</v>
      </c>
    </row>
    <row r="20" spans="1:6" ht="12.75">
      <c r="A20" s="6" t="s">
        <v>14</v>
      </c>
      <c r="B20" s="23">
        <v>44</v>
      </c>
      <c r="C20" s="24" t="s">
        <v>690</v>
      </c>
      <c r="D20" s="25">
        <v>1994</v>
      </c>
      <c r="E20" s="26" t="s">
        <v>691</v>
      </c>
      <c r="F20" s="94" t="s">
        <v>863</v>
      </c>
    </row>
    <row r="21" spans="1:6" ht="12.75">
      <c r="A21" s="6">
        <v>4</v>
      </c>
      <c r="B21" s="23">
        <v>41</v>
      </c>
      <c r="C21" s="24" t="s">
        <v>692</v>
      </c>
      <c r="D21" s="25">
        <v>1995</v>
      </c>
      <c r="E21" s="26" t="s">
        <v>860</v>
      </c>
      <c r="F21" s="94" t="s">
        <v>864</v>
      </c>
    </row>
    <row r="22" spans="1:6" ht="12.75">
      <c r="A22" s="6">
        <v>5</v>
      </c>
      <c r="B22" s="23">
        <v>73</v>
      </c>
      <c r="C22" s="24" t="s">
        <v>693</v>
      </c>
      <c r="D22" s="25">
        <v>1994</v>
      </c>
      <c r="E22" s="26" t="s">
        <v>530</v>
      </c>
      <c r="F22" s="94" t="s">
        <v>865</v>
      </c>
    </row>
    <row r="23" spans="1:6" ht="12.75">
      <c r="A23" s="6">
        <v>6</v>
      </c>
      <c r="B23" s="23">
        <v>64</v>
      </c>
      <c r="C23" s="24" t="s">
        <v>694</v>
      </c>
      <c r="D23" s="25">
        <v>1995</v>
      </c>
      <c r="E23" s="26"/>
      <c r="F23" s="94" t="s">
        <v>866</v>
      </c>
    </row>
    <row r="24" spans="1:6" ht="13.5" thickBot="1">
      <c r="A24" s="7" t="s">
        <v>15</v>
      </c>
      <c r="B24" s="27">
        <v>77</v>
      </c>
      <c r="C24" s="28" t="s">
        <v>695</v>
      </c>
      <c r="D24" s="29">
        <v>1994</v>
      </c>
      <c r="E24" s="30"/>
      <c r="F24" s="96" t="s">
        <v>867</v>
      </c>
    </row>
    <row r="25" ht="13.5" thickBot="1"/>
    <row r="26" spans="1:6" ht="13.5" thickBot="1">
      <c r="A26" s="244" t="s">
        <v>894</v>
      </c>
      <c r="B26" s="245"/>
      <c r="C26" s="245"/>
      <c r="D26" s="245"/>
      <c r="E26" s="245"/>
      <c r="F26" s="246"/>
    </row>
    <row r="27" spans="1:6" ht="13.5" thickBot="1">
      <c r="A27" s="4" t="s">
        <v>117</v>
      </c>
      <c r="B27" s="16" t="s">
        <v>1</v>
      </c>
      <c r="C27" s="17" t="s">
        <v>2</v>
      </c>
      <c r="D27" s="18" t="s">
        <v>3</v>
      </c>
      <c r="E27" s="18" t="s">
        <v>4</v>
      </c>
      <c r="F27" s="19" t="s">
        <v>5</v>
      </c>
    </row>
    <row r="28" spans="1:6" ht="12.75">
      <c r="A28" s="5" t="s">
        <v>12</v>
      </c>
      <c r="B28" s="20">
        <v>120</v>
      </c>
      <c r="C28" s="21" t="s">
        <v>574</v>
      </c>
      <c r="D28" s="22">
        <v>1997</v>
      </c>
      <c r="E28" s="21" t="s">
        <v>575</v>
      </c>
      <c r="F28" s="95" t="s">
        <v>855</v>
      </c>
    </row>
    <row r="29" spans="1:6" ht="12.75">
      <c r="A29" s="6" t="s">
        <v>13</v>
      </c>
      <c r="B29" s="23">
        <v>113</v>
      </c>
      <c r="C29" s="24" t="s">
        <v>552</v>
      </c>
      <c r="D29" s="25">
        <v>1996</v>
      </c>
      <c r="E29" s="26"/>
      <c r="F29" s="94" t="s">
        <v>856</v>
      </c>
    </row>
    <row r="30" spans="1:6" ht="12.75">
      <c r="A30" s="6" t="s">
        <v>14</v>
      </c>
      <c r="B30" s="23">
        <v>91</v>
      </c>
      <c r="C30" s="24" t="s">
        <v>576</v>
      </c>
      <c r="D30" s="25">
        <v>1996</v>
      </c>
      <c r="E30" s="26" t="s">
        <v>577</v>
      </c>
      <c r="F30" s="94" t="s">
        <v>857</v>
      </c>
    </row>
    <row r="31" spans="1:6" ht="12.75">
      <c r="A31" s="6">
        <v>4</v>
      </c>
      <c r="B31" s="181">
        <v>94</v>
      </c>
      <c r="C31" s="182" t="s">
        <v>578</v>
      </c>
      <c r="D31" s="183">
        <v>1996</v>
      </c>
      <c r="E31" s="184" t="s">
        <v>577</v>
      </c>
      <c r="F31" s="185" t="s">
        <v>858</v>
      </c>
    </row>
    <row r="32" spans="1:6" ht="13.5" thickBot="1">
      <c r="A32" s="7">
        <v>5</v>
      </c>
      <c r="B32" s="208">
        <v>119</v>
      </c>
      <c r="C32" s="209" t="s">
        <v>579</v>
      </c>
      <c r="D32" s="210">
        <v>1997</v>
      </c>
      <c r="E32" s="211" t="s">
        <v>488</v>
      </c>
      <c r="F32" s="212" t="s">
        <v>859</v>
      </c>
    </row>
    <row r="33" ht="13.5" thickBot="1"/>
    <row r="34" spans="1:6" ht="13.5" thickBot="1">
      <c r="A34" s="244" t="s">
        <v>895</v>
      </c>
      <c r="B34" s="245"/>
      <c r="C34" s="245"/>
      <c r="D34" s="245"/>
      <c r="E34" s="245"/>
      <c r="F34" s="246"/>
    </row>
    <row r="35" spans="1:6" ht="13.5" thickBot="1">
      <c r="A35" s="4" t="s">
        <v>117</v>
      </c>
      <c r="B35" s="16" t="s">
        <v>1</v>
      </c>
      <c r="C35" s="17" t="s">
        <v>2</v>
      </c>
      <c r="D35" s="18" t="s">
        <v>3</v>
      </c>
      <c r="E35" s="18" t="s">
        <v>4</v>
      </c>
      <c r="F35" s="19" t="s">
        <v>5</v>
      </c>
    </row>
    <row r="36" spans="1:6" ht="12.75">
      <c r="A36" s="5" t="s">
        <v>12</v>
      </c>
      <c r="B36" s="20">
        <v>71</v>
      </c>
      <c r="C36" s="21" t="s">
        <v>597</v>
      </c>
      <c r="D36" s="22">
        <v>1998</v>
      </c>
      <c r="E36" s="21" t="s">
        <v>530</v>
      </c>
      <c r="F36" s="95" t="s">
        <v>850</v>
      </c>
    </row>
    <row r="37" spans="1:6" ht="12.75">
      <c r="A37" s="6" t="s">
        <v>13</v>
      </c>
      <c r="B37" s="23">
        <v>76</v>
      </c>
      <c r="C37" s="24" t="s">
        <v>598</v>
      </c>
      <c r="D37" s="25">
        <v>199</v>
      </c>
      <c r="E37" s="26" t="s">
        <v>528</v>
      </c>
      <c r="F37" s="94" t="s">
        <v>851</v>
      </c>
    </row>
    <row r="38" spans="1:6" ht="12.75">
      <c r="A38" s="6" t="s">
        <v>14</v>
      </c>
      <c r="B38" s="23">
        <v>86</v>
      </c>
      <c r="C38" s="24" t="s">
        <v>599</v>
      </c>
      <c r="D38" s="25">
        <v>1998</v>
      </c>
      <c r="E38" s="26"/>
      <c r="F38" s="94" t="s">
        <v>852</v>
      </c>
    </row>
    <row r="39" spans="1:6" ht="12.75">
      <c r="A39" s="6">
        <v>4</v>
      </c>
      <c r="B39" s="23">
        <v>100</v>
      </c>
      <c r="C39" s="24" t="s">
        <v>600</v>
      </c>
      <c r="D39" s="25">
        <v>1999</v>
      </c>
      <c r="E39" s="26"/>
      <c r="F39" s="94" t="s">
        <v>853</v>
      </c>
    </row>
    <row r="40" spans="1:6" ht="13.5" thickBot="1">
      <c r="A40" s="7">
        <v>5</v>
      </c>
      <c r="B40" s="27">
        <v>80</v>
      </c>
      <c r="C40" s="28" t="s">
        <v>601</v>
      </c>
      <c r="D40" s="29">
        <v>1999</v>
      </c>
      <c r="E40" s="30"/>
      <c r="F40" s="96" t="s">
        <v>854</v>
      </c>
    </row>
    <row r="41" ht="13.5" thickBot="1"/>
    <row r="42" spans="1:6" ht="13.5" thickBot="1">
      <c r="A42" s="244" t="s">
        <v>896</v>
      </c>
      <c r="B42" s="245"/>
      <c r="C42" s="245"/>
      <c r="D42" s="245"/>
      <c r="E42" s="245"/>
      <c r="F42" s="246"/>
    </row>
    <row r="43" spans="1:6" ht="13.5" thickBot="1">
      <c r="A43" s="4" t="s">
        <v>117</v>
      </c>
      <c r="B43" s="16" t="s">
        <v>1</v>
      </c>
      <c r="C43" s="17" t="s">
        <v>2</v>
      </c>
      <c r="D43" s="18" t="s">
        <v>3</v>
      </c>
      <c r="E43" s="18" t="s">
        <v>4</v>
      </c>
      <c r="F43" s="19" t="s">
        <v>5</v>
      </c>
    </row>
    <row r="44" spans="1:6" ht="12.75">
      <c r="A44" s="5" t="s">
        <v>12</v>
      </c>
      <c r="B44" s="20">
        <v>108</v>
      </c>
      <c r="C44" s="21" t="s">
        <v>537</v>
      </c>
      <c r="D44" s="22">
        <v>2000</v>
      </c>
      <c r="E44" s="21" t="s">
        <v>473</v>
      </c>
      <c r="F44" s="95" t="s">
        <v>846</v>
      </c>
    </row>
    <row r="45" spans="1:6" ht="12.75">
      <c r="A45" s="6" t="s">
        <v>13</v>
      </c>
      <c r="B45" s="23">
        <v>118</v>
      </c>
      <c r="C45" s="24" t="s">
        <v>538</v>
      </c>
      <c r="D45" s="25">
        <v>2000</v>
      </c>
      <c r="E45" s="26" t="s">
        <v>488</v>
      </c>
      <c r="F45" s="94" t="s">
        <v>847</v>
      </c>
    </row>
    <row r="46" spans="1:6" ht="12.75">
      <c r="A46" s="6" t="s">
        <v>14</v>
      </c>
      <c r="B46" s="23">
        <v>57</v>
      </c>
      <c r="C46" s="24" t="s">
        <v>539</v>
      </c>
      <c r="D46" s="25">
        <v>2001</v>
      </c>
      <c r="E46" s="26"/>
      <c r="F46" s="94" t="s">
        <v>848</v>
      </c>
    </row>
    <row r="47" spans="1:6" ht="13.5" thickBot="1">
      <c r="A47" s="7">
        <v>4</v>
      </c>
      <c r="B47" s="27">
        <v>70</v>
      </c>
      <c r="C47" s="28" t="s">
        <v>540</v>
      </c>
      <c r="D47" s="29">
        <v>2001</v>
      </c>
      <c r="E47" s="30"/>
      <c r="F47" s="96" t="s">
        <v>849</v>
      </c>
    </row>
    <row r="48" ht="13.5" thickBot="1"/>
    <row r="49" spans="1:6" ht="13.5" thickBot="1">
      <c r="A49" s="244" t="s">
        <v>897</v>
      </c>
      <c r="B49" s="245"/>
      <c r="C49" s="245"/>
      <c r="D49" s="245"/>
      <c r="E49" s="245"/>
      <c r="F49" s="246"/>
    </row>
    <row r="50" spans="1:6" ht="13.5" thickBot="1">
      <c r="A50" s="4" t="s">
        <v>117</v>
      </c>
      <c r="B50" s="16" t="s">
        <v>1</v>
      </c>
      <c r="C50" s="17" t="s">
        <v>2</v>
      </c>
      <c r="D50" s="18" t="s">
        <v>3</v>
      </c>
      <c r="E50" s="18" t="s">
        <v>4</v>
      </c>
      <c r="F50" s="19" t="s">
        <v>5</v>
      </c>
    </row>
    <row r="51" spans="1:6" ht="12.75">
      <c r="A51" s="5" t="s">
        <v>12</v>
      </c>
      <c r="B51" s="20">
        <v>72</v>
      </c>
      <c r="C51" s="21" t="s">
        <v>549</v>
      </c>
      <c r="D51" s="22">
        <v>2003</v>
      </c>
      <c r="E51" s="21" t="s">
        <v>550</v>
      </c>
      <c r="F51" s="95" t="s">
        <v>840</v>
      </c>
    </row>
    <row r="52" spans="1:6" ht="12.75">
      <c r="A52" s="6" t="s">
        <v>13</v>
      </c>
      <c r="B52" s="23">
        <v>98</v>
      </c>
      <c r="C52" s="24" t="s">
        <v>836</v>
      </c>
      <c r="D52" s="25">
        <v>2005</v>
      </c>
      <c r="E52" s="26" t="s">
        <v>473</v>
      </c>
      <c r="F52" s="94" t="s">
        <v>841</v>
      </c>
    </row>
    <row r="53" spans="1:6" ht="12.75">
      <c r="A53" s="6" t="s">
        <v>14</v>
      </c>
      <c r="B53" s="23">
        <v>93</v>
      </c>
      <c r="C53" s="24" t="s">
        <v>551</v>
      </c>
      <c r="D53" s="25">
        <v>2003</v>
      </c>
      <c r="E53" s="26" t="s">
        <v>488</v>
      </c>
      <c r="F53" s="94" t="s">
        <v>842</v>
      </c>
    </row>
    <row r="54" spans="1:6" ht="12.75">
      <c r="A54" s="6">
        <v>4</v>
      </c>
      <c r="B54" s="23">
        <v>60</v>
      </c>
      <c r="C54" s="24" t="s">
        <v>837</v>
      </c>
      <c r="D54" s="25">
        <v>2004</v>
      </c>
      <c r="E54" s="26" t="s">
        <v>358</v>
      </c>
      <c r="F54" s="94" t="s">
        <v>843</v>
      </c>
    </row>
    <row r="55" spans="1:6" ht="12.75">
      <c r="A55" s="6">
        <v>5</v>
      </c>
      <c r="B55" s="23">
        <v>48</v>
      </c>
      <c r="C55" s="24" t="s">
        <v>552</v>
      </c>
      <c r="D55" s="25">
        <v>2002</v>
      </c>
      <c r="E55" s="26" t="s">
        <v>473</v>
      </c>
      <c r="F55" s="94" t="s">
        <v>844</v>
      </c>
    </row>
    <row r="56" spans="1:6" ht="12.75">
      <c r="A56" s="6">
        <v>6</v>
      </c>
      <c r="B56" s="23">
        <v>69</v>
      </c>
      <c r="C56" s="24" t="s">
        <v>553</v>
      </c>
      <c r="D56" s="25">
        <v>2003</v>
      </c>
      <c r="E56" s="26" t="s">
        <v>530</v>
      </c>
      <c r="F56" s="94" t="s">
        <v>845</v>
      </c>
    </row>
    <row r="57" spans="1:6" ht="12.75">
      <c r="A57" s="6" t="s">
        <v>15</v>
      </c>
      <c r="B57" s="23">
        <v>65</v>
      </c>
      <c r="C57" s="24" t="s">
        <v>554</v>
      </c>
      <c r="D57" s="25">
        <v>2003</v>
      </c>
      <c r="E57" s="26" t="s">
        <v>473</v>
      </c>
      <c r="F57" s="94" t="s">
        <v>838</v>
      </c>
    </row>
    <row r="58" spans="1:6" ht="13.5" thickBot="1">
      <c r="A58" s="7" t="s">
        <v>16</v>
      </c>
      <c r="B58" s="27">
        <v>111</v>
      </c>
      <c r="C58" s="28" t="s">
        <v>555</v>
      </c>
      <c r="D58" s="29">
        <v>2005</v>
      </c>
      <c r="E58" s="30" t="s">
        <v>488</v>
      </c>
      <c r="F58" s="96" t="s">
        <v>839</v>
      </c>
    </row>
  </sheetData>
  <mergeCells count="7">
    <mergeCell ref="A34:F34"/>
    <mergeCell ref="A42:F42"/>
    <mergeCell ref="A49:F49"/>
    <mergeCell ref="A1:F1"/>
    <mergeCell ref="A9:F9"/>
    <mergeCell ref="A16:F16"/>
    <mergeCell ref="A26:F26"/>
  </mergeCells>
  <printOptions/>
  <pageMargins left="1.11" right="0.75" top="0.7" bottom="0.54" header="0.4921259845" footer="0.4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2">
      <selection activeCell="F6" sqref="F6"/>
    </sheetView>
  </sheetViews>
  <sheetFormatPr defaultColWidth="9.00390625" defaultRowHeight="12.75"/>
  <cols>
    <col min="1" max="1" width="6.625" style="107" customWidth="1"/>
    <col min="2" max="2" width="14.00390625" style="105" customWidth="1"/>
    <col min="6" max="6" width="14.375" style="0" bestFit="1" customWidth="1"/>
    <col min="8" max="8" width="28.125" style="0" customWidth="1"/>
  </cols>
  <sheetData>
    <row r="3" spans="1:2" ht="12.75">
      <c r="A3" s="108" t="s">
        <v>293</v>
      </c>
      <c r="B3" s="109" t="s">
        <v>292</v>
      </c>
    </row>
    <row r="4" spans="1:2" ht="12.75">
      <c r="A4" s="107" t="s">
        <v>6</v>
      </c>
      <c r="B4" s="105">
        <v>0.020439814814814817</v>
      </c>
    </row>
    <row r="5" spans="1:2" ht="12.75">
      <c r="A5" s="107" t="s">
        <v>7</v>
      </c>
      <c r="B5" s="105">
        <v>0.021863425925925925</v>
      </c>
    </row>
    <row r="6" spans="1:6" ht="12.75">
      <c r="A6" s="107" t="s">
        <v>8</v>
      </c>
      <c r="B6" s="105">
        <v>0.02342592592592593</v>
      </c>
      <c r="F6" s="105">
        <v>38375</v>
      </c>
    </row>
    <row r="7" spans="1:2" ht="12.75">
      <c r="A7" s="107" t="s">
        <v>9</v>
      </c>
      <c r="B7" s="105">
        <v>0.025543981481481483</v>
      </c>
    </row>
    <row r="8" spans="1:2" ht="12.75">
      <c r="A8" s="107" t="s">
        <v>10</v>
      </c>
      <c r="B8" s="105">
        <v>0.029618055555555554</v>
      </c>
    </row>
    <row r="9" spans="1:6" ht="12.75">
      <c r="A9" s="107" t="s">
        <v>154</v>
      </c>
      <c r="B9" s="105">
        <v>0.024189814814814817</v>
      </c>
      <c r="F9" s="105">
        <f ca="1">NOW()</f>
        <v>39152.907460532406</v>
      </c>
    </row>
    <row r="10" spans="1:6" ht="12.75">
      <c r="A10" s="107" t="s">
        <v>147</v>
      </c>
      <c r="B10" s="105">
        <v>0.0249537037037037</v>
      </c>
      <c r="F10" s="105">
        <f ca="1">NOW()</f>
        <v>39152.907460532406</v>
      </c>
    </row>
    <row r="11" spans="1:6" ht="12.75">
      <c r="A11" s="107" t="s">
        <v>146</v>
      </c>
      <c r="B11" s="105">
        <v>0.02884259259259259</v>
      </c>
      <c r="F11" s="105"/>
    </row>
    <row r="12" ht="12.75">
      <c r="F12" s="105"/>
    </row>
    <row r="13" ht="12.75">
      <c r="F13" s="134"/>
    </row>
    <row r="14" ht="12.75">
      <c r="F14" s="105"/>
    </row>
    <row r="15" ht="12.75">
      <c r="F15" s="105"/>
    </row>
    <row r="16" ht="12.75">
      <c r="F16" s="105"/>
    </row>
    <row r="17" ht="12.75">
      <c r="F17" s="105"/>
    </row>
    <row r="18" ht="12.75">
      <c r="F18" s="105"/>
    </row>
    <row r="19" ht="12.75">
      <c r="F19" s="105"/>
    </row>
    <row r="20" ht="12.75">
      <c r="F20" s="105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Radek Narovec</cp:lastModifiedBy>
  <cp:lastPrinted>2007-03-11T16:04:23Z</cp:lastPrinted>
  <dcterms:created xsi:type="dcterms:W3CDTF">2002-01-09T15:23:13Z</dcterms:created>
  <dcterms:modified xsi:type="dcterms:W3CDTF">2007-03-11T20:46:55Z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