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ek\Desktop\"/>
    </mc:Choice>
  </mc:AlternateContent>
  <bookViews>
    <workbookView xWindow="0" yWindow="0" windowWidth="15336" windowHeight="5928" activeTab="1"/>
  </bookViews>
  <sheets>
    <sheet name="Výsledky" sheetId="7" r:id="rId1"/>
    <sheet name="Startovka" sheetId="1" r:id="rId2"/>
    <sheet name="Cíl" sheetId="2" r:id="rId3"/>
    <sheet name="Přihlášení závodníci" sheetId="6" state="hidden" r:id="rId4"/>
    <sheet name="Kategorie" sheetId="4" state="hidden" r:id="rId5"/>
  </sheets>
  <definedNames>
    <definedName name="Průřez_Kategorie">#N/A</definedName>
    <definedName name="Průřez_Kategorie1">#N/A</definedName>
    <definedName name="Průřez_Pohlaví_M_Z">#N/A</definedName>
    <definedName name="Průřez_Pohlaví_M_Z1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2" l="1"/>
  <c r="F109" i="2" s="1"/>
  <c r="G108" i="2"/>
  <c r="F108" i="2" s="1"/>
  <c r="G107" i="2"/>
  <c r="F107" i="2" s="1"/>
  <c r="H109" i="1" s="1"/>
  <c r="G106" i="2"/>
  <c r="F106" i="2" s="1"/>
  <c r="G105" i="2"/>
  <c r="F105" i="2" s="1"/>
  <c r="H69" i="1" s="1"/>
  <c r="G104" i="2"/>
  <c r="F104" i="2" s="1"/>
  <c r="G103" i="2"/>
  <c r="F103" i="2" s="1"/>
  <c r="G102" i="2"/>
  <c r="F102" i="2" s="1"/>
  <c r="G101" i="2"/>
  <c r="F101" i="2" s="1"/>
  <c r="G100" i="2"/>
  <c r="F100" i="2" s="1"/>
  <c r="G99" i="2"/>
  <c r="F99" i="2" s="1"/>
  <c r="G98" i="2"/>
  <c r="F98" i="2" s="1"/>
  <c r="H4" i="1" s="1"/>
  <c r="G97" i="2"/>
  <c r="F97" i="2" s="1"/>
  <c r="H77" i="1" s="1"/>
  <c r="G96" i="2"/>
  <c r="F96" i="2" s="1"/>
  <c r="G95" i="2"/>
  <c r="F95" i="2" s="1"/>
  <c r="H92" i="1" s="1"/>
  <c r="G94" i="2"/>
  <c r="F94" i="2" s="1"/>
  <c r="G93" i="2"/>
  <c r="F93" i="2" s="1"/>
  <c r="G92" i="2"/>
  <c r="F92" i="2" s="1"/>
  <c r="G91" i="2"/>
  <c r="F91" i="2" s="1"/>
  <c r="G90" i="2"/>
  <c r="F90" i="2" s="1"/>
  <c r="G89" i="2"/>
  <c r="F89" i="2" s="1"/>
  <c r="H100" i="1" s="1"/>
  <c r="G88" i="2"/>
  <c r="F88" i="2" s="1"/>
  <c r="G87" i="2"/>
  <c r="F87" i="2" s="1"/>
  <c r="H53" i="1" s="1"/>
  <c r="G86" i="2"/>
  <c r="F86" i="2" s="1"/>
  <c r="H67" i="1" s="1"/>
  <c r="G85" i="2"/>
  <c r="F85" i="2" s="1"/>
  <c r="G84" i="2"/>
  <c r="F84" i="2" s="1"/>
  <c r="H102" i="1" s="1"/>
  <c r="G83" i="2"/>
  <c r="F83" i="2" s="1"/>
  <c r="G82" i="2"/>
  <c r="F82" i="2" s="1"/>
  <c r="H87" i="1" s="1"/>
  <c r="I87" i="1" s="1"/>
  <c r="G81" i="2"/>
  <c r="F81" i="2" s="1"/>
  <c r="G80" i="2"/>
  <c r="F80" i="2" s="1"/>
  <c r="G79" i="2"/>
  <c r="F79" i="2" s="1"/>
  <c r="G78" i="2"/>
  <c r="F78" i="2" s="1"/>
  <c r="G77" i="2"/>
  <c r="F77" i="2" s="1"/>
  <c r="H79" i="1" s="1"/>
  <c r="G76" i="2"/>
  <c r="F76" i="2" s="1"/>
  <c r="G75" i="2"/>
  <c r="F75" i="2" s="1"/>
  <c r="G74" i="2"/>
  <c r="F74" i="2" s="1"/>
  <c r="H78" i="1" s="1"/>
  <c r="I78" i="1" s="1"/>
  <c r="G73" i="2"/>
  <c r="F73" i="2" s="1"/>
  <c r="G72" i="2"/>
  <c r="F72" i="2" s="1"/>
  <c r="H63" i="1" s="1"/>
  <c r="I63" i="1" s="1"/>
  <c r="G71" i="2"/>
  <c r="F71" i="2" s="1"/>
  <c r="H58" i="1" s="1"/>
  <c r="G70" i="2"/>
  <c r="F70" i="2" s="1"/>
  <c r="G69" i="2"/>
  <c r="F69" i="2" s="1"/>
  <c r="H101" i="1" s="1"/>
  <c r="G68" i="2"/>
  <c r="F68" i="2" s="1"/>
  <c r="G67" i="2"/>
  <c r="F67" i="2" s="1"/>
  <c r="G66" i="2"/>
  <c r="F66" i="2" s="1"/>
  <c r="G65" i="2"/>
  <c r="F65" i="2" s="1"/>
  <c r="H81" i="1" s="1"/>
  <c r="G64" i="2"/>
  <c r="F64" i="2" s="1"/>
  <c r="G63" i="2"/>
  <c r="F63" i="2" s="1"/>
  <c r="H80" i="1" s="1"/>
  <c r="G62" i="2"/>
  <c r="F62" i="2" s="1"/>
  <c r="H59" i="1" s="1"/>
  <c r="I59" i="1" s="1"/>
  <c r="G61" i="2"/>
  <c r="F61" i="2" s="1"/>
  <c r="H60" i="1" s="1"/>
  <c r="G60" i="2"/>
  <c r="F60" i="2" s="1"/>
  <c r="G59" i="2"/>
  <c r="F59" i="2" s="1"/>
  <c r="G58" i="2"/>
  <c r="F58" i="2" s="1"/>
  <c r="H70" i="1" s="1"/>
  <c r="I70" i="1" s="1"/>
  <c r="G57" i="2"/>
  <c r="F57" i="2" s="1"/>
  <c r="G56" i="2"/>
  <c r="F56" i="2" s="1"/>
  <c r="H76" i="1" s="1"/>
  <c r="I76" i="1" s="1"/>
  <c r="G55" i="2"/>
  <c r="F55" i="2" s="1"/>
  <c r="G54" i="2"/>
  <c r="F54" i="2" s="1"/>
  <c r="H72" i="1" s="1"/>
  <c r="G53" i="2"/>
  <c r="F53" i="2" s="1"/>
  <c r="H55" i="1" s="1"/>
  <c r="G52" i="2"/>
  <c r="F52" i="2" s="1"/>
  <c r="G51" i="2"/>
  <c r="F51" i="2" s="1"/>
  <c r="G50" i="2"/>
  <c r="F50" i="2" s="1"/>
  <c r="H20" i="1" s="1"/>
  <c r="G49" i="2"/>
  <c r="F49" i="2" s="1"/>
  <c r="G48" i="2"/>
  <c r="F48" i="2" s="1"/>
  <c r="H7" i="1" s="1"/>
  <c r="I7" i="1" s="1"/>
  <c r="G47" i="2"/>
  <c r="F47" i="2" s="1"/>
  <c r="H19" i="1" s="1"/>
  <c r="G46" i="2"/>
  <c r="F46" i="2" s="1"/>
  <c r="H49" i="1" s="1"/>
  <c r="G45" i="2"/>
  <c r="F45" i="2" s="1"/>
  <c r="G44" i="2"/>
  <c r="F44" i="2" s="1"/>
  <c r="H35" i="1" s="1"/>
  <c r="I35" i="1" s="1"/>
  <c r="G43" i="2"/>
  <c r="F43" i="2" s="1"/>
  <c r="G42" i="2"/>
  <c r="F42" i="2" s="1"/>
  <c r="G41" i="2"/>
  <c r="F41" i="2" s="1"/>
  <c r="H10" i="1" s="1"/>
  <c r="G40" i="2"/>
  <c r="F40" i="2" s="1"/>
  <c r="G39" i="2"/>
  <c r="F39" i="2" s="1"/>
  <c r="G38" i="2"/>
  <c r="F38" i="2" s="1"/>
  <c r="H34" i="1" s="1"/>
  <c r="G37" i="2"/>
  <c r="F37" i="2" s="1"/>
  <c r="G36" i="2"/>
  <c r="F36" i="2" s="1"/>
  <c r="G35" i="2"/>
  <c r="F35" i="2" s="1"/>
  <c r="H43" i="1" s="1"/>
  <c r="G34" i="2"/>
  <c r="F34" i="2" s="1"/>
  <c r="H15" i="1" s="1"/>
  <c r="I15" i="1" s="1"/>
  <c r="G33" i="2"/>
  <c r="F33" i="2" s="1"/>
  <c r="G32" i="2"/>
  <c r="F32" i="2" s="1"/>
  <c r="G31" i="2"/>
  <c r="F31" i="2" s="1"/>
  <c r="G30" i="2"/>
  <c r="F30" i="2" s="1"/>
  <c r="G29" i="2"/>
  <c r="F29" i="2" s="1"/>
  <c r="G28" i="2"/>
  <c r="F28" i="2" s="1"/>
  <c r="G27" i="2"/>
  <c r="F27" i="2" s="1"/>
  <c r="H46" i="1" s="1"/>
  <c r="G26" i="2"/>
  <c r="F26" i="2" s="1"/>
  <c r="H11" i="1" s="1"/>
  <c r="G25" i="2"/>
  <c r="F25" i="2" s="1"/>
  <c r="G24" i="2"/>
  <c r="F24" i="2" s="1"/>
  <c r="G23" i="2"/>
  <c r="F23" i="2" s="1"/>
  <c r="G22" i="2"/>
  <c r="F22" i="2" s="1"/>
  <c r="G21" i="2"/>
  <c r="F21" i="2" s="1"/>
  <c r="G20" i="2"/>
  <c r="F20" i="2" s="1"/>
  <c r="G19" i="2"/>
  <c r="F19" i="2" s="1"/>
  <c r="H3" i="1" s="1"/>
  <c r="G18" i="2"/>
  <c r="F18" i="2" s="1"/>
  <c r="G17" i="2"/>
  <c r="F17" i="2" s="1"/>
  <c r="G16" i="2"/>
  <c r="F16" i="2" s="1"/>
  <c r="H33" i="1" s="1"/>
  <c r="G15" i="2"/>
  <c r="F15" i="2" s="1"/>
  <c r="H42" i="1" s="1"/>
  <c r="G14" i="2"/>
  <c r="F14" i="2" s="1"/>
  <c r="H28" i="1" s="1"/>
  <c r="I28" i="1" s="1"/>
  <c r="G13" i="2"/>
  <c r="F13" i="2" s="1"/>
  <c r="G12" i="2"/>
  <c r="F12" i="2" s="1"/>
  <c r="G11" i="2"/>
  <c r="F11" i="2" s="1"/>
  <c r="H29" i="1" s="1"/>
  <c r="G10" i="2"/>
  <c r="F10" i="2" s="1"/>
  <c r="G9" i="2"/>
  <c r="F9" i="2" s="1"/>
  <c r="G8" i="2"/>
  <c r="F8" i="2" s="1"/>
  <c r="G7" i="2"/>
  <c r="F7" i="2" s="1"/>
  <c r="H21" i="1" s="1"/>
  <c r="G6" i="2"/>
  <c r="F6" i="2" s="1"/>
  <c r="G5" i="2"/>
  <c r="F5" i="2" s="1"/>
  <c r="G4" i="2"/>
  <c r="F4" i="2" s="1"/>
  <c r="G3" i="2"/>
  <c r="F3" i="2" s="1"/>
  <c r="H22" i="1" s="1"/>
  <c r="G53" i="1"/>
  <c r="G19" i="1"/>
  <c r="G11" i="1"/>
  <c r="G10" i="1"/>
  <c r="G4" i="1"/>
  <c r="G70" i="1"/>
  <c r="G29" i="1"/>
  <c r="G28" i="1"/>
  <c r="G20" i="1"/>
  <c r="G78" i="1"/>
  <c r="G58" i="1"/>
  <c r="G55" i="1"/>
  <c r="G34" i="1"/>
  <c r="G7" i="1"/>
  <c r="G102" i="1"/>
  <c r="G76" i="1"/>
  <c r="G46" i="1"/>
  <c r="G109" i="1"/>
  <c r="G42" i="1"/>
  <c r="G101" i="1"/>
  <c r="G92" i="1"/>
  <c r="G63" i="1"/>
  <c r="G81" i="1"/>
  <c r="G80" i="1"/>
  <c r="G60" i="1"/>
  <c r="G59" i="1"/>
  <c r="G33" i="1"/>
  <c r="G22" i="1"/>
  <c r="G21" i="1"/>
  <c r="G69" i="1"/>
  <c r="G67" i="1"/>
  <c r="G3" i="1"/>
  <c r="G77" i="1"/>
  <c r="G35" i="1"/>
  <c r="G72" i="1"/>
  <c r="G15" i="1"/>
  <c r="G43" i="1"/>
  <c r="G87" i="1"/>
  <c r="G49" i="1"/>
  <c r="G100" i="1"/>
  <c r="G79" i="1"/>
  <c r="G8" i="1"/>
  <c r="G2" i="1"/>
  <c r="J53" i="1"/>
  <c r="J19" i="1"/>
  <c r="J11" i="1"/>
  <c r="J10" i="1"/>
  <c r="J4" i="1"/>
  <c r="J70" i="1"/>
  <c r="J29" i="1"/>
  <c r="J28" i="1"/>
  <c r="J20" i="1"/>
  <c r="J78" i="1"/>
  <c r="J58" i="1"/>
  <c r="J55" i="1"/>
  <c r="J34" i="1"/>
  <c r="J7" i="1"/>
  <c r="J102" i="1"/>
  <c r="J76" i="1"/>
  <c r="J46" i="1"/>
  <c r="J109" i="1"/>
  <c r="J42" i="1"/>
  <c r="J101" i="1"/>
  <c r="J92" i="1"/>
  <c r="J63" i="1"/>
  <c r="J81" i="1"/>
  <c r="J80" i="1"/>
  <c r="J60" i="1"/>
  <c r="J59" i="1"/>
  <c r="J33" i="1"/>
  <c r="J22" i="1"/>
  <c r="J21" i="1"/>
  <c r="J69" i="1"/>
  <c r="J67" i="1"/>
  <c r="J3" i="1"/>
  <c r="J77" i="1"/>
  <c r="J35" i="1"/>
  <c r="J72" i="1"/>
  <c r="J15" i="1"/>
  <c r="J100" i="1"/>
  <c r="J49" i="1"/>
  <c r="J87" i="1"/>
  <c r="J43" i="1"/>
  <c r="J79" i="1"/>
  <c r="I33" i="1" l="1"/>
  <c r="I11" i="1"/>
  <c r="I34" i="1"/>
  <c r="I49" i="1"/>
  <c r="I20" i="1"/>
  <c r="I72" i="1"/>
  <c r="I102" i="1"/>
  <c r="I67" i="1"/>
  <c r="I4" i="1"/>
  <c r="I22" i="1"/>
  <c r="I21" i="1"/>
  <c r="I29" i="1"/>
  <c r="I42" i="1"/>
  <c r="I3" i="1"/>
  <c r="I46" i="1"/>
  <c r="I43" i="1"/>
  <c r="I10" i="1"/>
  <c r="I19" i="1"/>
  <c r="I55" i="1"/>
  <c r="I60" i="1"/>
  <c r="I80" i="1"/>
  <c r="I81" i="1"/>
  <c r="I101" i="1"/>
  <c r="I58" i="1"/>
  <c r="I79" i="1"/>
  <c r="I53" i="1"/>
  <c r="I100" i="1"/>
  <c r="I92" i="1"/>
  <c r="I77" i="1"/>
  <c r="I69" i="1"/>
  <c r="I109" i="1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L3" i="6"/>
  <c r="K3" i="6"/>
  <c r="K1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G50" i="1" l="1"/>
  <c r="G65" i="1"/>
  <c r="G93" i="1"/>
  <c r="G82" i="1"/>
  <c r="G52" i="1"/>
  <c r="G23" i="1"/>
  <c r="G105" i="1"/>
  <c r="G94" i="1"/>
  <c r="G107" i="1"/>
  <c r="G86" i="1"/>
  <c r="G103" i="1"/>
  <c r="G108" i="1"/>
  <c r="G75" i="1"/>
  <c r="G40" i="1"/>
  <c r="G88" i="1"/>
  <c r="G25" i="1"/>
  <c r="G89" i="1"/>
  <c r="G41" i="1"/>
  <c r="G57" i="1"/>
  <c r="G13" i="1"/>
  <c r="G38" i="1"/>
  <c r="G32" i="1"/>
  <c r="G73" i="1"/>
  <c r="G5" i="1"/>
  <c r="G45" i="1"/>
  <c r="G37" i="1"/>
  <c r="G54" i="1"/>
  <c r="G39" i="1"/>
  <c r="G71" i="1"/>
  <c r="G91" i="1"/>
  <c r="G85" i="1"/>
  <c r="G44" i="1"/>
  <c r="G31" i="1"/>
  <c r="G104" i="1"/>
  <c r="G30" i="1"/>
  <c r="G26" i="1"/>
  <c r="G16" i="1"/>
  <c r="G48" i="1"/>
  <c r="G62" i="1"/>
  <c r="G18" i="1"/>
  <c r="G56" i="1"/>
  <c r="G64" i="1"/>
  <c r="G47" i="1"/>
  <c r="G17" i="1"/>
  <c r="G27" i="1"/>
  <c r="G9" i="1"/>
  <c r="G6" i="1"/>
  <c r="G12" i="1"/>
  <c r="G83" i="1"/>
  <c r="G95" i="1"/>
  <c r="G14" i="1"/>
  <c r="G106" i="1"/>
  <c r="G90" i="1"/>
  <c r="G51" i="1"/>
  <c r="G24" i="1"/>
  <c r="G84" i="1"/>
  <c r="G98" i="1"/>
  <c r="G74" i="1"/>
  <c r="G61" i="1"/>
  <c r="G99" i="1"/>
  <c r="G68" i="1"/>
  <c r="G66" i="1"/>
  <c r="G36" i="1"/>
  <c r="G96" i="1"/>
  <c r="G97" i="1"/>
  <c r="H50" i="1"/>
  <c r="I50" i="1" s="1"/>
  <c r="H65" i="1"/>
  <c r="H93" i="1"/>
  <c r="I93" i="1" s="1"/>
  <c r="H82" i="1"/>
  <c r="H52" i="1"/>
  <c r="I52" i="1" s="1"/>
  <c r="H105" i="1"/>
  <c r="I105" i="1" s="1"/>
  <c r="H94" i="1"/>
  <c r="I94" i="1" s="1"/>
  <c r="H107" i="1"/>
  <c r="I107" i="1" s="1"/>
  <c r="H86" i="1"/>
  <c r="I86" i="1" s="1"/>
  <c r="H103" i="1"/>
  <c r="I103" i="1" s="1"/>
  <c r="H108" i="1"/>
  <c r="I108" i="1" s="1"/>
  <c r="H75" i="1"/>
  <c r="I75" i="1" s="1"/>
  <c r="H40" i="1"/>
  <c r="I40" i="1" s="1"/>
  <c r="H88" i="1"/>
  <c r="I88" i="1" s="1"/>
  <c r="H25" i="1"/>
  <c r="I25" i="1" s="1"/>
  <c r="H89" i="1"/>
  <c r="I89" i="1" s="1"/>
  <c r="H41" i="1"/>
  <c r="I41" i="1" s="1"/>
  <c r="H57" i="1"/>
  <c r="I57" i="1" s="1"/>
  <c r="H13" i="1"/>
  <c r="I13" i="1" s="1"/>
  <c r="H38" i="1"/>
  <c r="I38" i="1" s="1"/>
  <c r="H32" i="1"/>
  <c r="I32" i="1" s="1"/>
  <c r="H73" i="1"/>
  <c r="I73" i="1" s="1"/>
  <c r="H5" i="1"/>
  <c r="I5" i="1" s="1"/>
  <c r="H45" i="1"/>
  <c r="I45" i="1" s="1"/>
  <c r="H37" i="1"/>
  <c r="I37" i="1" s="1"/>
  <c r="H54" i="1"/>
  <c r="I54" i="1" s="1"/>
  <c r="H39" i="1"/>
  <c r="I39" i="1" s="1"/>
  <c r="H71" i="1"/>
  <c r="I71" i="1" s="1"/>
  <c r="H91" i="1"/>
  <c r="I91" i="1" s="1"/>
  <c r="H85" i="1"/>
  <c r="I85" i="1" s="1"/>
  <c r="H44" i="1"/>
  <c r="I44" i="1" s="1"/>
  <c r="H31" i="1"/>
  <c r="I31" i="1" s="1"/>
  <c r="H104" i="1"/>
  <c r="I104" i="1" s="1"/>
  <c r="H30" i="1"/>
  <c r="I30" i="1" s="1"/>
  <c r="H26" i="1"/>
  <c r="I26" i="1" s="1"/>
  <c r="H16" i="1"/>
  <c r="I16" i="1" s="1"/>
  <c r="H48" i="1"/>
  <c r="I48" i="1" s="1"/>
  <c r="H62" i="1"/>
  <c r="I62" i="1" s="1"/>
  <c r="H18" i="1"/>
  <c r="I18" i="1" s="1"/>
  <c r="H56" i="1"/>
  <c r="I56" i="1" s="1"/>
  <c r="H64" i="1"/>
  <c r="I64" i="1" s="1"/>
  <c r="H47" i="1"/>
  <c r="I47" i="1" s="1"/>
  <c r="H17" i="1"/>
  <c r="I17" i="1" s="1"/>
  <c r="H27" i="1"/>
  <c r="I27" i="1" s="1"/>
  <c r="H9" i="1"/>
  <c r="I9" i="1" s="1"/>
  <c r="H6" i="1"/>
  <c r="I6" i="1" s="1"/>
  <c r="H12" i="1"/>
  <c r="I12" i="1" s="1"/>
  <c r="H83" i="1"/>
  <c r="I83" i="1" s="1"/>
  <c r="H95" i="1"/>
  <c r="I95" i="1" s="1"/>
  <c r="H14" i="1"/>
  <c r="I14" i="1" s="1"/>
  <c r="H106" i="1"/>
  <c r="I106" i="1" s="1"/>
  <c r="H90" i="1"/>
  <c r="I90" i="1" s="1"/>
  <c r="H51" i="1"/>
  <c r="I51" i="1" s="1"/>
  <c r="H24" i="1"/>
  <c r="I24" i="1" s="1"/>
  <c r="H84" i="1"/>
  <c r="I84" i="1" s="1"/>
  <c r="H98" i="1"/>
  <c r="I98" i="1" s="1"/>
  <c r="H74" i="1"/>
  <c r="I74" i="1" s="1"/>
  <c r="H61" i="1"/>
  <c r="I61" i="1" s="1"/>
  <c r="H99" i="1"/>
  <c r="I99" i="1" s="1"/>
  <c r="H68" i="1"/>
  <c r="I68" i="1" s="1"/>
  <c r="H66" i="1"/>
  <c r="I66" i="1" s="1"/>
  <c r="H36" i="1"/>
  <c r="I36" i="1" s="1"/>
  <c r="H2" i="1"/>
  <c r="I2" i="1" s="1"/>
  <c r="H8" i="1"/>
  <c r="I8" i="1" s="1"/>
  <c r="J50" i="1"/>
  <c r="J65" i="1"/>
  <c r="J93" i="1"/>
  <c r="J82" i="1"/>
  <c r="J52" i="1"/>
  <c r="J23" i="1"/>
  <c r="J105" i="1"/>
  <c r="J94" i="1"/>
  <c r="J107" i="1"/>
  <c r="J86" i="1"/>
  <c r="J103" i="1"/>
  <c r="J108" i="1"/>
  <c r="J75" i="1"/>
  <c r="J40" i="1"/>
  <c r="J88" i="1"/>
  <c r="J25" i="1"/>
  <c r="J89" i="1"/>
  <c r="J41" i="1"/>
  <c r="J57" i="1"/>
  <c r="J13" i="1"/>
  <c r="J38" i="1"/>
  <c r="J32" i="1"/>
  <c r="J73" i="1"/>
  <c r="J5" i="1"/>
  <c r="J45" i="1"/>
  <c r="J37" i="1"/>
  <c r="J54" i="1"/>
  <c r="J39" i="1"/>
  <c r="J71" i="1"/>
  <c r="J91" i="1"/>
  <c r="J85" i="1"/>
  <c r="J44" i="1"/>
  <c r="J31" i="1"/>
  <c r="J104" i="1"/>
  <c r="J30" i="1"/>
  <c r="J26" i="1"/>
  <c r="J16" i="1"/>
  <c r="J48" i="1"/>
  <c r="J62" i="1"/>
  <c r="J18" i="1"/>
  <c r="J56" i="1"/>
  <c r="J64" i="1"/>
  <c r="J47" i="1"/>
  <c r="J17" i="1"/>
  <c r="J27" i="1"/>
  <c r="J9" i="1"/>
  <c r="J6" i="1"/>
  <c r="J12" i="1"/>
  <c r="J83" i="1"/>
  <c r="J95" i="1"/>
  <c r="J14" i="1"/>
  <c r="J106" i="1"/>
  <c r="J90" i="1"/>
  <c r="J51" i="1"/>
  <c r="J24" i="1"/>
  <c r="J84" i="1"/>
  <c r="J98" i="1"/>
  <c r="J74" i="1"/>
  <c r="J61" i="1"/>
  <c r="J99" i="1"/>
  <c r="J68" i="1"/>
  <c r="J66" i="1"/>
  <c r="J36" i="1"/>
  <c r="J2" i="1"/>
  <c r="J8" i="1"/>
  <c r="I82" i="1" l="1"/>
  <c r="I65" i="1"/>
  <c r="N77" i="6"/>
  <c r="M77" i="6"/>
  <c r="J77" i="6"/>
  <c r="N76" i="6"/>
  <c r="M76" i="6"/>
  <c r="J76" i="6"/>
  <c r="N75" i="6"/>
  <c r="M75" i="6"/>
  <c r="J75" i="6"/>
  <c r="N74" i="6"/>
  <c r="M74" i="6"/>
  <c r="J74" i="6"/>
  <c r="N73" i="6"/>
  <c r="M73" i="6"/>
  <c r="J73" i="6"/>
  <c r="N72" i="6"/>
  <c r="M72" i="6"/>
  <c r="J72" i="6"/>
  <c r="N71" i="6"/>
  <c r="M71" i="6"/>
  <c r="J71" i="6"/>
  <c r="N70" i="6"/>
  <c r="M70" i="6"/>
  <c r="J70" i="6"/>
  <c r="N69" i="6"/>
  <c r="M69" i="6"/>
  <c r="J69" i="6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2" i="6"/>
  <c r="J4" i="6"/>
  <c r="J27" i="6"/>
  <c r="J3" i="6"/>
  <c r="J6" i="6"/>
  <c r="J14" i="6"/>
  <c r="J15" i="6"/>
  <c r="J16" i="6"/>
  <c r="J18" i="6"/>
  <c r="J35" i="6"/>
  <c r="J41" i="6"/>
  <c r="J42" i="6"/>
  <c r="J44" i="6"/>
  <c r="J51" i="6"/>
  <c r="J55" i="6"/>
  <c r="J59" i="6"/>
  <c r="J67" i="6"/>
  <c r="J12" i="6"/>
  <c r="J24" i="6"/>
  <c r="J25" i="6"/>
  <c r="J29" i="6"/>
  <c r="J36" i="6"/>
  <c r="J38" i="6"/>
  <c r="J43" i="6"/>
  <c r="J9" i="6"/>
  <c r="J10" i="6"/>
  <c r="J17" i="6"/>
  <c r="J23" i="6"/>
  <c r="J26" i="6"/>
  <c r="J28" i="6"/>
  <c r="J30" i="6"/>
  <c r="J31" i="6"/>
  <c r="J49" i="6"/>
  <c r="J52" i="6"/>
  <c r="J68" i="6"/>
  <c r="J13" i="6"/>
  <c r="J19" i="6"/>
  <c r="J21" i="6"/>
  <c r="J32" i="6"/>
  <c r="J37" i="6"/>
  <c r="J40" i="6"/>
  <c r="J47" i="6"/>
  <c r="J50" i="6"/>
  <c r="J53" i="6"/>
  <c r="J56" i="6"/>
  <c r="J60" i="6"/>
  <c r="J62" i="6"/>
  <c r="J65" i="6"/>
  <c r="J39" i="6"/>
  <c r="J57" i="6"/>
  <c r="J22" i="6"/>
  <c r="J33" i="6"/>
  <c r="J34" i="6"/>
  <c r="J48" i="6"/>
  <c r="J58" i="6"/>
  <c r="J54" i="6"/>
  <c r="J64" i="6"/>
  <c r="J5" i="6"/>
  <c r="J7" i="6"/>
  <c r="J20" i="6"/>
  <c r="J8" i="6"/>
  <c r="J11" i="6"/>
  <c r="J45" i="6"/>
  <c r="J46" i="6"/>
  <c r="J61" i="6"/>
  <c r="J63" i="6"/>
  <c r="J66" i="6"/>
  <c r="J2" i="6"/>
  <c r="M1" i="6"/>
  <c r="O1" i="6"/>
  <c r="M2" i="6"/>
  <c r="O2" i="6"/>
  <c r="M27" i="6"/>
  <c r="M3" i="6"/>
  <c r="M6" i="6"/>
  <c r="M14" i="6"/>
  <c r="M15" i="6"/>
  <c r="M16" i="6"/>
  <c r="M18" i="6"/>
  <c r="M35" i="6"/>
  <c r="M41" i="6"/>
  <c r="M42" i="6"/>
  <c r="M44" i="6"/>
  <c r="M51" i="6"/>
  <c r="M55" i="6"/>
  <c r="M59" i="6"/>
  <c r="M67" i="6"/>
  <c r="M12" i="6"/>
  <c r="M24" i="6"/>
  <c r="M25" i="6"/>
  <c r="M29" i="6"/>
  <c r="M36" i="6"/>
  <c r="M38" i="6"/>
  <c r="M43" i="6"/>
  <c r="M9" i="6"/>
  <c r="M10" i="6"/>
  <c r="M17" i="6"/>
  <c r="M23" i="6"/>
  <c r="M26" i="6"/>
  <c r="M28" i="6"/>
  <c r="M30" i="6"/>
  <c r="M31" i="6"/>
  <c r="M49" i="6"/>
  <c r="M52" i="6"/>
  <c r="M68" i="6"/>
  <c r="M13" i="6"/>
  <c r="M19" i="6"/>
  <c r="M21" i="6"/>
  <c r="M32" i="6"/>
  <c r="M37" i="6"/>
  <c r="M40" i="6"/>
  <c r="M47" i="6"/>
  <c r="M50" i="6"/>
  <c r="M53" i="6"/>
  <c r="M56" i="6"/>
  <c r="M60" i="6"/>
  <c r="M62" i="6"/>
  <c r="M65" i="6"/>
  <c r="M39" i="6"/>
  <c r="M57" i="6"/>
  <c r="M22" i="6"/>
  <c r="M33" i="6"/>
  <c r="M34" i="6"/>
  <c r="M48" i="6"/>
  <c r="M58" i="6"/>
  <c r="M54" i="6"/>
  <c r="M64" i="6"/>
  <c r="M5" i="6"/>
  <c r="M7" i="6"/>
  <c r="M20" i="6"/>
  <c r="M8" i="6"/>
  <c r="M11" i="6"/>
  <c r="M45" i="6"/>
  <c r="M46" i="6"/>
  <c r="M61" i="6"/>
  <c r="M63" i="6"/>
  <c r="M66" i="6"/>
  <c r="M4" i="6"/>
  <c r="J96" i="1" l="1"/>
  <c r="J97" i="1" l="1"/>
  <c r="K69" i="1" s="1"/>
  <c r="G2" i="2"/>
  <c r="F2" i="2" s="1"/>
  <c r="K47" i="1" l="1"/>
  <c r="K89" i="1"/>
  <c r="K25" i="1"/>
  <c r="K56" i="1"/>
  <c r="K51" i="1"/>
  <c r="K30" i="1"/>
  <c r="K73" i="1"/>
  <c r="K68" i="1"/>
  <c r="K91" i="1"/>
  <c r="K106" i="1"/>
  <c r="K27" i="1"/>
  <c r="K57" i="1"/>
  <c r="K48" i="1"/>
  <c r="K98" i="1"/>
  <c r="K40" i="1"/>
  <c r="K28" i="1"/>
  <c r="K39" i="1"/>
  <c r="K13" i="1"/>
  <c r="K43" i="1"/>
  <c r="K10" i="1"/>
  <c r="K7" i="1"/>
  <c r="K15" i="1"/>
  <c r="K59" i="1"/>
  <c r="K78" i="1"/>
  <c r="K53" i="1"/>
  <c r="K4" i="1"/>
  <c r="K2" i="1"/>
  <c r="K85" i="1"/>
  <c r="K9" i="1"/>
  <c r="K84" i="1"/>
  <c r="K71" i="1"/>
  <c r="K16" i="1"/>
  <c r="K5" i="1"/>
  <c r="K37" i="1"/>
  <c r="K33" i="1"/>
  <c r="K12" i="1"/>
  <c r="K44" i="1"/>
  <c r="K14" i="1"/>
  <c r="K35" i="1"/>
  <c r="K20" i="1"/>
  <c r="K76" i="1"/>
  <c r="K80" i="1"/>
  <c r="K87" i="1"/>
  <c r="K108" i="1"/>
  <c r="K83" i="1"/>
  <c r="K38" i="1"/>
  <c r="K95" i="1"/>
  <c r="K50" i="1"/>
  <c r="K54" i="1"/>
  <c r="K75" i="1"/>
  <c r="K74" i="1"/>
  <c r="K62" i="1"/>
  <c r="K65" i="1"/>
  <c r="K99" i="1"/>
  <c r="K45" i="1"/>
  <c r="K66" i="1"/>
  <c r="K31" i="1"/>
  <c r="K32" i="1"/>
  <c r="K22" i="1"/>
  <c r="K29" i="1"/>
  <c r="K3" i="1"/>
  <c r="K11" i="1"/>
  <c r="K41" i="1"/>
  <c r="K24" i="1"/>
  <c r="K49" i="1"/>
  <c r="K55" i="1"/>
  <c r="K70" i="1"/>
  <c r="K81" i="1"/>
  <c r="K102" i="1"/>
  <c r="K64" i="1"/>
  <c r="K104" i="1"/>
  <c r="K6" i="1"/>
  <c r="K36" i="1"/>
  <c r="K8" i="1"/>
  <c r="K88" i="1"/>
  <c r="K61" i="1"/>
  <c r="K90" i="1"/>
  <c r="K21" i="1"/>
  <c r="K26" i="1"/>
  <c r="K17" i="1"/>
  <c r="K46" i="1"/>
  <c r="K18" i="1"/>
  <c r="K34" i="1"/>
  <c r="K19" i="1"/>
  <c r="K72" i="1"/>
  <c r="K60" i="1"/>
  <c r="K58" i="1"/>
  <c r="K67" i="1"/>
  <c r="K77" i="1"/>
  <c r="H97" i="1"/>
  <c r="I97" i="1" s="1"/>
  <c r="H23" i="1"/>
  <c r="I23" i="1" s="1"/>
  <c r="H96" i="1"/>
  <c r="I96" i="1" s="1"/>
  <c r="L69" i="1" s="1"/>
  <c r="K97" i="1" l="1"/>
  <c r="L103" i="1"/>
  <c r="M103" i="1"/>
  <c r="K103" i="1"/>
  <c r="K109" i="1"/>
  <c r="M109" i="1"/>
  <c r="L109" i="1"/>
  <c r="M91" i="1"/>
  <c r="L91" i="1"/>
  <c r="M69" i="1"/>
  <c r="M106" i="1"/>
  <c r="L85" i="1"/>
  <c r="M85" i="1"/>
  <c r="L98" i="1"/>
  <c r="L106" i="1"/>
  <c r="M104" i="1"/>
  <c r="L104" i="1"/>
  <c r="M83" i="1"/>
  <c r="L83" i="1"/>
  <c r="M95" i="1"/>
  <c r="M98" i="1"/>
  <c r="L77" i="1"/>
  <c r="L95" i="1"/>
  <c r="L4" i="1"/>
  <c r="M4" i="1"/>
  <c r="M99" i="1"/>
  <c r="M77" i="1"/>
  <c r="L2" i="1"/>
  <c r="L99" i="1"/>
  <c r="K92" i="1"/>
  <c r="M92" i="1"/>
  <c r="L92" i="1"/>
  <c r="L64" i="1"/>
  <c r="M64" i="1"/>
  <c r="M108" i="1"/>
  <c r="L108" i="1"/>
  <c r="M2" i="1"/>
  <c r="M56" i="1"/>
  <c r="L56" i="1"/>
  <c r="M105" i="1"/>
  <c r="K105" i="1"/>
  <c r="L105" i="1"/>
  <c r="K100" i="1"/>
  <c r="L100" i="1"/>
  <c r="M100" i="1"/>
  <c r="M107" i="1"/>
  <c r="K107" i="1"/>
  <c r="L107" i="1"/>
  <c r="L53" i="1"/>
  <c r="M53" i="1"/>
  <c r="L90" i="1"/>
  <c r="L67" i="1"/>
  <c r="M67" i="1"/>
  <c r="M94" i="1"/>
  <c r="K94" i="1"/>
  <c r="L94" i="1"/>
  <c r="L102" i="1"/>
  <c r="M102" i="1"/>
  <c r="M87" i="1"/>
  <c r="M90" i="1"/>
  <c r="L8" i="1"/>
  <c r="L87" i="1"/>
  <c r="M8" i="1"/>
  <c r="M84" i="1"/>
  <c r="L89" i="1"/>
  <c r="M89" i="1"/>
  <c r="L74" i="1"/>
  <c r="L84" i="1"/>
  <c r="M79" i="1"/>
  <c r="M74" i="1"/>
  <c r="L68" i="1"/>
  <c r="K79" i="1"/>
  <c r="L79" i="1"/>
  <c r="L93" i="1"/>
  <c r="K93" i="1"/>
  <c r="M93" i="1"/>
  <c r="M78" i="1"/>
  <c r="L78" i="1"/>
  <c r="K86" i="1"/>
  <c r="M86" i="1"/>
  <c r="L86" i="1"/>
  <c r="K63" i="1"/>
  <c r="L63" i="1"/>
  <c r="M63" i="1"/>
  <c r="M58" i="1"/>
  <c r="L58" i="1"/>
  <c r="L62" i="1"/>
  <c r="M62" i="1"/>
  <c r="K101" i="1"/>
  <c r="M101" i="1"/>
  <c r="L101" i="1"/>
  <c r="M61" i="1"/>
  <c r="M68" i="1"/>
  <c r="L51" i="1"/>
  <c r="L61" i="1"/>
  <c r="M75" i="1"/>
  <c r="L75" i="1"/>
  <c r="M81" i="1"/>
  <c r="L81" i="1"/>
  <c r="M88" i="1"/>
  <c r="L88" i="1"/>
  <c r="L80" i="1"/>
  <c r="M80" i="1"/>
  <c r="M59" i="1"/>
  <c r="L59" i="1"/>
  <c r="M60" i="1"/>
  <c r="L60" i="1"/>
  <c r="M51" i="1"/>
  <c r="K82" i="1"/>
  <c r="M82" i="1"/>
  <c r="L82" i="1"/>
  <c r="L70" i="1"/>
  <c r="M70" i="1"/>
  <c r="M66" i="1"/>
  <c r="L72" i="1"/>
  <c r="L66" i="1"/>
  <c r="L76" i="1"/>
  <c r="M76" i="1"/>
  <c r="M65" i="1"/>
  <c r="L65" i="1"/>
  <c r="M72" i="1"/>
  <c r="M55" i="1"/>
  <c r="L55" i="1"/>
  <c r="M6" i="1"/>
  <c r="L6" i="1"/>
  <c r="L48" i="1"/>
  <c r="M48" i="1"/>
  <c r="L20" i="1"/>
  <c r="M20" i="1"/>
  <c r="L71" i="1"/>
  <c r="M71" i="1"/>
  <c r="L7" i="1"/>
  <c r="M7" i="1"/>
  <c r="L19" i="1"/>
  <c r="M19" i="1"/>
  <c r="L35" i="1"/>
  <c r="L49" i="1"/>
  <c r="M49" i="1"/>
  <c r="M35" i="1"/>
  <c r="M73" i="1"/>
  <c r="L73" i="1"/>
  <c r="M13" i="1"/>
  <c r="L13" i="1"/>
  <c r="M36" i="1"/>
  <c r="L14" i="1"/>
  <c r="L36" i="1"/>
  <c r="L10" i="1"/>
  <c r="M10" i="1"/>
  <c r="M14" i="1"/>
  <c r="L47" i="1"/>
  <c r="M47" i="1"/>
  <c r="M34" i="1"/>
  <c r="L34" i="1"/>
  <c r="L43" i="1"/>
  <c r="L24" i="1"/>
  <c r="M24" i="1"/>
  <c r="M57" i="1"/>
  <c r="L57" i="1"/>
  <c r="M15" i="1"/>
  <c r="M43" i="1"/>
  <c r="L3" i="1"/>
  <c r="L15" i="1"/>
  <c r="M45" i="1"/>
  <c r="L45" i="1"/>
  <c r="M50" i="1"/>
  <c r="L50" i="1"/>
  <c r="L9" i="1"/>
  <c r="M9" i="1"/>
  <c r="M18" i="1"/>
  <c r="L18" i="1"/>
  <c r="M41" i="1"/>
  <c r="L41" i="1"/>
  <c r="L44" i="1"/>
  <c r="M44" i="1"/>
  <c r="M46" i="1"/>
  <c r="L46" i="1"/>
  <c r="M11" i="1"/>
  <c r="L11" i="1"/>
  <c r="M38" i="1"/>
  <c r="L38" i="1"/>
  <c r="L54" i="1"/>
  <c r="M54" i="1"/>
  <c r="M12" i="1"/>
  <c r="L12" i="1"/>
  <c r="M39" i="1"/>
  <c r="L39" i="1"/>
  <c r="M5" i="1"/>
  <c r="L5" i="1"/>
  <c r="M17" i="1"/>
  <c r="L17" i="1"/>
  <c r="M3" i="1"/>
  <c r="K52" i="1"/>
  <c r="M52" i="1"/>
  <c r="L52" i="1"/>
  <c r="L31" i="1"/>
  <c r="M31" i="1"/>
  <c r="L33" i="1"/>
  <c r="M33" i="1"/>
  <c r="K42" i="1"/>
  <c r="M42" i="1"/>
  <c r="L42" i="1"/>
  <c r="M28" i="1"/>
  <c r="L28" i="1"/>
  <c r="L26" i="1"/>
  <c r="M26" i="1"/>
  <c r="M30" i="1"/>
  <c r="L30" i="1"/>
  <c r="M29" i="1"/>
  <c r="L29" i="1"/>
  <c r="M27" i="1"/>
  <c r="L27" i="1"/>
  <c r="M37" i="1"/>
  <c r="L37" i="1"/>
  <c r="L40" i="1"/>
  <c r="M40" i="1"/>
  <c r="M21" i="1"/>
  <c r="L21" i="1"/>
  <c r="M32" i="1"/>
  <c r="L32" i="1"/>
  <c r="L25" i="1"/>
  <c r="M25" i="1"/>
  <c r="M16" i="1"/>
  <c r="L16" i="1"/>
  <c r="L97" i="1"/>
  <c r="M22" i="1"/>
  <c r="L22" i="1"/>
  <c r="M23" i="1"/>
  <c r="K23" i="1"/>
  <c r="L23" i="1"/>
  <c r="M97" i="1"/>
  <c r="L96" i="1"/>
  <c r="K96" i="1"/>
  <c r="M96" i="1"/>
</calcChain>
</file>

<file path=xl/sharedStrings.xml><?xml version="1.0" encoding="utf-8"?>
<sst xmlns="http://schemas.openxmlformats.org/spreadsheetml/2006/main" count="1570" uniqueCount="307">
  <si>
    <t>startovní číslo</t>
  </si>
  <si>
    <t>Příjmení</t>
  </si>
  <si>
    <t>Jméno</t>
  </si>
  <si>
    <t>Ročník</t>
  </si>
  <si>
    <t>Oddíl</t>
  </si>
  <si>
    <t>Pohlaví M/Z</t>
  </si>
  <si>
    <t>Startovní čas</t>
  </si>
  <si>
    <t>čas v cíly</t>
  </si>
  <si>
    <t>výsledný čas</t>
  </si>
  <si>
    <t>Kategorie</t>
  </si>
  <si>
    <t>Pořadí v kategorii</t>
  </si>
  <si>
    <t>Celkové pořadí Muži/Ženy</t>
  </si>
  <si>
    <t>Celkové pořadí</t>
  </si>
  <si>
    <t>Jan</t>
  </si>
  <si>
    <t>M</t>
  </si>
  <si>
    <t>M20</t>
  </si>
  <si>
    <t>Pechek</t>
  </si>
  <si>
    <t>Petr</t>
  </si>
  <si>
    <t>Kerteam</t>
  </si>
  <si>
    <t>Příbram</t>
  </si>
  <si>
    <t>M40</t>
  </si>
  <si>
    <t>Šimon</t>
  </si>
  <si>
    <t>Turek</t>
  </si>
  <si>
    <t>Martin</t>
  </si>
  <si>
    <t>AC Sparta Praha</t>
  </si>
  <si>
    <t>Miroslav</t>
  </si>
  <si>
    <t>Jaroslav</t>
  </si>
  <si>
    <t>Jri</t>
  </si>
  <si>
    <t>Jiří</t>
  </si>
  <si>
    <t>Klvaň</t>
  </si>
  <si>
    <t>Norbert</t>
  </si>
  <si>
    <t>Sokol Kolín</t>
  </si>
  <si>
    <t>Pejša</t>
  </si>
  <si>
    <t>smí být prázdné</t>
  </si>
  <si>
    <t>Novák</t>
  </si>
  <si>
    <t>Soukup</t>
  </si>
  <si>
    <t>M50</t>
  </si>
  <si>
    <t>Eliáš</t>
  </si>
  <si>
    <t>Tomáš</t>
  </si>
  <si>
    <t>Chodov</t>
  </si>
  <si>
    <t>Radomír</t>
  </si>
  <si>
    <t>Laco Team</t>
  </si>
  <si>
    <t>SABZO</t>
  </si>
  <si>
    <t>Živný</t>
  </si>
  <si>
    <t>Michal</t>
  </si>
  <si>
    <t>Stromovka</t>
  </si>
  <si>
    <t>Svoboda</t>
  </si>
  <si>
    <t>Vojtěch</t>
  </si>
  <si>
    <t>Modřany</t>
  </si>
  <si>
    <t>Josef</t>
  </si>
  <si>
    <t>M60</t>
  </si>
  <si>
    <t>Praha</t>
  </si>
  <si>
    <t>Radoslav</t>
  </si>
  <si>
    <t>Bonbon Praha</t>
  </si>
  <si>
    <t>Veronika</t>
  </si>
  <si>
    <t>Z</t>
  </si>
  <si>
    <t>Jky</t>
  </si>
  <si>
    <t>Špak</t>
  </si>
  <si>
    <t>Poprad</t>
  </si>
  <si>
    <t>Iveta</t>
  </si>
  <si>
    <t>Z35</t>
  </si>
  <si>
    <t>Vlček</t>
  </si>
  <si>
    <t>Bohumil</t>
  </si>
  <si>
    <t>Praha 13</t>
  </si>
  <si>
    <t>Z20</t>
  </si>
  <si>
    <t>Diviš</t>
  </si>
  <si>
    <t>SNB Praha</t>
  </si>
  <si>
    <t>Ondřej</t>
  </si>
  <si>
    <t>Pech</t>
  </si>
  <si>
    <t>Jindřich</t>
  </si>
  <si>
    <t>Žleby</t>
  </si>
  <si>
    <t>David</t>
  </si>
  <si>
    <t>Pavel</t>
  </si>
  <si>
    <t>SABZO Praha</t>
  </si>
  <si>
    <t>Vavrušová</t>
  </si>
  <si>
    <t>Helena</t>
  </si>
  <si>
    <t>TJ Liga 100</t>
  </si>
  <si>
    <t>Z55</t>
  </si>
  <si>
    <t>Mališová</t>
  </si>
  <si>
    <t>Karla</t>
  </si>
  <si>
    <t>Urban</t>
  </si>
  <si>
    <t>Mařík</t>
  </si>
  <si>
    <t>Z45</t>
  </si>
  <si>
    <t>Sokol Hlubočepy</t>
  </si>
  <si>
    <t>Kratochvíl</t>
  </si>
  <si>
    <t>Stanislav</t>
  </si>
  <si>
    <t>M70</t>
  </si>
  <si>
    <t>Šťástka</t>
  </si>
  <si>
    <t>Bařtipánová</t>
  </si>
  <si>
    <t>Ivana</t>
  </si>
  <si>
    <t>Flieglová</t>
  </si>
  <si>
    <t>Alena</t>
  </si>
  <si>
    <t>Jitka</t>
  </si>
  <si>
    <t>Vlachynská</t>
  </si>
  <si>
    <t>Libuše</t>
  </si>
  <si>
    <t>Jiřina</t>
  </si>
  <si>
    <t>Nový</t>
  </si>
  <si>
    <t>Břetislav</t>
  </si>
  <si>
    <t>Šesták</t>
  </si>
  <si>
    <t>ASP</t>
  </si>
  <si>
    <t>Volný</t>
  </si>
  <si>
    <t>Relax medvědice</t>
  </si>
  <si>
    <t>Sabzo</t>
  </si>
  <si>
    <t>Gololobovová</t>
  </si>
  <si>
    <t>Blanka</t>
  </si>
  <si>
    <t>AVC Praha</t>
  </si>
  <si>
    <t>František</t>
  </si>
  <si>
    <t>Miloš</t>
  </si>
  <si>
    <t>Rožánek</t>
  </si>
  <si>
    <t>Vladimír</t>
  </si>
  <si>
    <t>Ledvina</t>
  </si>
  <si>
    <t>Z65</t>
  </si>
  <si>
    <t>Pucholt</t>
  </si>
  <si>
    <t>SABZO / Praha</t>
  </si>
  <si>
    <t>Brožová</t>
  </si>
  <si>
    <t>Milena</t>
  </si>
  <si>
    <t>Březina</t>
  </si>
  <si>
    <t>Leitner</t>
  </si>
  <si>
    <t>Zeidlerová</t>
  </si>
  <si>
    <t>Požgayová</t>
  </si>
  <si>
    <t>Jana</t>
  </si>
  <si>
    <t xml:space="preserve"> </t>
  </si>
  <si>
    <t>korekce času</t>
  </si>
  <si>
    <t>hod</t>
  </si>
  <si>
    <t>min</t>
  </si>
  <si>
    <t>sec</t>
  </si>
  <si>
    <t>desetiny</t>
  </si>
  <si>
    <t>Všichni bez rozdílu v kategorii</t>
  </si>
  <si>
    <t>Start. číslo</t>
  </si>
  <si>
    <t>Přijmení</t>
  </si>
  <si>
    <t>Klub</t>
  </si>
  <si>
    <t>Cílový čas</t>
  </si>
  <si>
    <t>Poř. v kat.</t>
  </si>
  <si>
    <t>Poř.celk.</t>
  </si>
  <si>
    <t>Junioři</t>
  </si>
  <si>
    <t>Juniorky</t>
  </si>
  <si>
    <t>Ženy 45 - 54 let</t>
  </si>
  <si>
    <t>Muži 20 - 39 let</t>
  </si>
  <si>
    <t>Ženy 55 - 64 let</t>
  </si>
  <si>
    <t>Muži 50 - 59 let</t>
  </si>
  <si>
    <t>Muži 40 - 49 let</t>
  </si>
  <si>
    <t>Muži 60 - 69 let</t>
  </si>
  <si>
    <t>Ženy 20 - 34 let</t>
  </si>
  <si>
    <t>Muži nad 70 let</t>
  </si>
  <si>
    <t>Ženy 35 - 44 let</t>
  </si>
  <si>
    <t>Ženy nad 65 let</t>
  </si>
  <si>
    <t>Kategorie ženy</t>
  </si>
  <si>
    <t>Kategorie Muži</t>
  </si>
  <si>
    <t>Kohout</t>
  </si>
  <si>
    <t>Kryštof</t>
  </si>
  <si>
    <t>Praha 12 - Komořany</t>
  </si>
  <si>
    <t>Herda</t>
  </si>
  <si>
    <t>SKP Nymburk</t>
  </si>
  <si>
    <t>Petrányi</t>
  </si>
  <si>
    <t>Bonbon</t>
  </si>
  <si>
    <t>Král</t>
  </si>
  <si>
    <t>Vítězslav</t>
  </si>
  <si>
    <t>Rysy</t>
  </si>
  <si>
    <t>Kulhavý</t>
  </si>
  <si>
    <t>Oberlander</t>
  </si>
  <si>
    <t>Sokol Senohraby</t>
  </si>
  <si>
    <t>Pautov</t>
  </si>
  <si>
    <t>Sergey</t>
  </si>
  <si>
    <t>Letiště Praha</t>
  </si>
  <si>
    <t>KOVOHUTĚ Příbram</t>
  </si>
  <si>
    <t>PSK UNION Praha</t>
  </si>
  <si>
    <t>Jarmila</t>
  </si>
  <si>
    <t>Pucholtová</t>
  </si>
  <si>
    <t>Zdeňka</t>
  </si>
  <si>
    <t>Likusová</t>
  </si>
  <si>
    <t>Barbora</t>
  </si>
  <si>
    <t>Adrien elixir team</t>
  </si>
  <si>
    <t>Tafijčuková</t>
  </si>
  <si>
    <t>Jánošík</t>
  </si>
  <si>
    <t>Dominik</t>
  </si>
  <si>
    <t>Atletika Vlašim</t>
  </si>
  <si>
    <t>Kuba</t>
  </si>
  <si>
    <t>Daniel</t>
  </si>
  <si>
    <t>ZŠ Jitřní</t>
  </si>
  <si>
    <t>Fajta</t>
  </si>
  <si>
    <t>Viktor</t>
  </si>
  <si>
    <t>D5</t>
  </si>
  <si>
    <t>TJ Doksy</t>
  </si>
  <si>
    <t>Za dobrú kondíciu</t>
  </si>
  <si>
    <t>Šafařík</t>
  </si>
  <si>
    <t>Rakovník, Šílenci v běhu</t>
  </si>
  <si>
    <t>Vokrouhlík</t>
  </si>
  <si>
    <t>Buchtík</t>
  </si>
  <si>
    <t>Hejna</t>
  </si>
  <si>
    <t>Chyba</t>
  </si>
  <si>
    <t>Nutrend Specialized</t>
  </si>
  <si>
    <t>Rendl</t>
  </si>
  <si>
    <t>tj packa praha</t>
  </si>
  <si>
    <t>Teplý</t>
  </si>
  <si>
    <t>Café racers</t>
  </si>
  <si>
    <t>Záruba</t>
  </si>
  <si>
    <t>Studenec/Vinohrady</t>
  </si>
  <si>
    <t>Aldorf</t>
  </si>
  <si>
    <t>Luboš</t>
  </si>
  <si>
    <t>Duchoň</t>
  </si>
  <si>
    <t>Praha Újezd</t>
  </si>
  <si>
    <t>Rudolf</t>
  </si>
  <si>
    <t>Vlašim</t>
  </si>
  <si>
    <t>Kalista</t>
  </si>
  <si>
    <t>SK Praga Praha</t>
  </si>
  <si>
    <t>Koudelka</t>
  </si>
  <si>
    <t>Drahomír</t>
  </si>
  <si>
    <t>Meixner Consulting</t>
  </si>
  <si>
    <t>Slamiak</t>
  </si>
  <si>
    <t>Vávra</t>
  </si>
  <si>
    <t>Roubík</t>
  </si>
  <si>
    <t>Čerčany</t>
  </si>
  <si>
    <t>Lagová</t>
  </si>
  <si>
    <t>DB Tragédky</t>
  </si>
  <si>
    <t>Pechová</t>
  </si>
  <si>
    <t>Uxová</t>
  </si>
  <si>
    <t>Anett</t>
  </si>
  <si>
    <t>URT Beroun, Šílenci v běhu</t>
  </si>
  <si>
    <t>Kučerová</t>
  </si>
  <si>
    <t>TJ Sokol Unhošť</t>
  </si>
  <si>
    <t>Herbst</t>
  </si>
  <si>
    <t>Praha 11</t>
  </si>
  <si>
    <t>Dagmar</t>
  </si>
  <si>
    <t>Treglerova</t>
  </si>
  <si>
    <t>Alice</t>
  </si>
  <si>
    <t>Zahrádky</t>
  </si>
  <si>
    <t>Honzáková</t>
  </si>
  <si>
    <t>Břevnov</t>
  </si>
  <si>
    <t>Valentová</t>
  </si>
  <si>
    <t>Květa</t>
  </si>
  <si>
    <t>SK Hasiči Praha</t>
  </si>
  <si>
    <t>snb</t>
  </si>
  <si>
    <t>čas v cíli</t>
  </si>
  <si>
    <t>Seemanová</t>
  </si>
  <si>
    <t>Johana</t>
  </si>
  <si>
    <t>Sokol Strašnice</t>
  </si>
  <si>
    <t>Silvey</t>
  </si>
  <si>
    <t>Olivia</t>
  </si>
  <si>
    <t>Kratochvílová</t>
  </si>
  <si>
    <t>Ivo</t>
  </si>
  <si>
    <t>Růžičková</t>
  </si>
  <si>
    <t>Lucie</t>
  </si>
  <si>
    <t>Slabý odvar</t>
  </si>
  <si>
    <t>Dolejšová</t>
  </si>
  <si>
    <t>Tereza</t>
  </si>
  <si>
    <t>Krejčí</t>
  </si>
  <si>
    <t>Beroun</t>
  </si>
  <si>
    <t>Fanturová</t>
  </si>
  <si>
    <t>Lenka</t>
  </si>
  <si>
    <t>USK Praha</t>
  </si>
  <si>
    <t>Sedláčková</t>
  </si>
  <si>
    <t>Petra</t>
  </si>
  <si>
    <t>OK Roztoky</t>
  </si>
  <si>
    <t>Setínková</t>
  </si>
  <si>
    <t>Zuzana</t>
  </si>
  <si>
    <t>DKP</t>
  </si>
  <si>
    <t>Petříková</t>
  </si>
  <si>
    <t>Marie</t>
  </si>
  <si>
    <t>Praha 8</t>
  </si>
  <si>
    <t>Tuchlovice</t>
  </si>
  <si>
    <t>Sedláček</t>
  </si>
  <si>
    <t>Kotlářka</t>
  </si>
  <si>
    <t>Patrik</t>
  </si>
  <si>
    <t>Seko</t>
  </si>
  <si>
    <t>Matůš</t>
  </si>
  <si>
    <t>Traktor humus</t>
  </si>
  <si>
    <t>Slávík</t>
  </si>
  <si>
    <t>Seeman</t>
  </si>
  <si>
    <t>Florbal wizard</t>
  </si>
  <si>
    <t>Fišer</t>
  </si>
  <si>
    <t>Slávia Praha</t>
  </si>
  <si>
    <t>Hamousek</t>
  </si>
  <si>
    <t>Jakub</t>
  </si>
  <si>
    <t>Braník</t>
  </si>
  <si>
    <t>Beránek</t>
  </si>
  <si>
    <t>Slavoj Koloděje</t>
  </si>
  <si>
    <t>Valášek</t>
  </si>
  <si>
    <t>Spartak Praha 4</t>
  </si>
  <si>
    <t>Strejček</t>
  </si>
  <si>
    <t>Strašnice</t>
  </si>
  <si>
    <t>Filip</t>
  </si>
  <si>
    <t>Hromádka</t>
  </si>
  <si>
    <t>Janda</t>
  </si>
  <si>
    <t>KOB Dobruška</t>
  </si>
  <si>
    <t>Holub</t>
  </si>
  <si>
    <t>Bering</t>
  </si>
  <si>
    <t>Vavro</t>
  </si>
  <si>
    <t>Roman</t>
  </si>
  <si>
    <t>Medicína</t>
  </si>
  <si>
    <t>Rock</t>
  </si>
  <si>
    <t>Bufka</t>
  </si>
  <si>
    <t>Zdeněk</t>
  </si>
  <si>
    <t>AC Česká Lípa</t>
  </si>
  <si>
    <t>Vitásek</t>
  </si>
  <si>
    <t>Buková</t>
  </si>
  <si>
    <t>Jindra</t>
  </si>
  <si>
    <t>Moch</t>
  </si>
  <si>
    <t>Ivan</t>
  </si>
  <si>
    <t>Řezáč</t>
  </si>
  <si>
    <t>AK Litvínov</t>
  </si>
  <si>
    <t>Adam</t>
  </si>
  <si>
    <t>Paukert</t>
  </si>
  <si>
    <t>Milan</t>
  </si>
  <si>
    <t>Čech</t>
  </si>
  <si>
    <t>Liga 100</t>
  </si>
  <si>
    <t>Hejkrlík</t>
  </si>
  <si>
    <t>Růžička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</si>
</sst>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.0;@"/>
    <numFmt numFmtId="166" formatCode="ss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6" fontId="0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0" xfId="1"/>
    <xf numFmtId="0" fontId="4" fillId="0" borderId="0" xfId="1" applyFont="1"/>
    <xf numFmtId="0" fontId="3" fillId="0" borderId="0" xfId="1" applyProtection="1">
      <protection hidden="1"/>
    </xf>
    <xf numFmtId="165" fontId="0" fillId="0" borderId="2" xfId="0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1" applyAlignment="1"/>
    <xf numFmtId="0" fontId="4" fillId="0" borderId="0" xfId="1" applyFont="1" applyAlignment="1"/>
  </cellXfs>
  <cellStyles count="2">
    <cellStyle name="Normální" xfId="0" builtinId="0"/>
    <cellStyle name="Normální 2" xfId="1"/>
  </cellStyles>
  <dxfs count="33">
    <dxf>
      <numFmt numFmtId="0" formatCode="General"/>
    </dxf>
    <dxf>
      <numFmt numFmtId="0" formatCode="General"/>
    </dxf>
    <dxf>
      <numFmt numFmtId="164" formatCode="mm:ss.0;@"/>
    </dxf>
    <dxf>
      <numFmt numFmtId="165" formatCode="h:mm:ss.0;@"/>
    </dxf>
    <dxf>
      <alignment horizontal="center" vertical="center" textRotation="0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121024</xdr:colOff>
      <xdr:row>112</xdr:row>
      <xdr:rowOff>141195</xdr:rowOff>
    </xdr:from>
    <xdr:to>
      <xdr:col>15</xdr:col>
      <xdr:colOff>145677</xdr:colOff>
      <xdr:row>131</xdr:row>
      <xdr:rowOff>76201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ategorie">
              <a:extLst>
                <a:ext uri="{FF2B5EF4-FFF2-40B4-BE49-F238E27FC236}">
                  <a16:creationId xmlns:a16="http://schemas.microsoft.com/office/drawing/2014/main" xmlns="" id="{55EB17CB-BABC-4522-9266-3E1F177452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94459" y="1046630"/>
              <a:ext cx="1243853" cy="33415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2013 a novější verzi.
Průřez se nedá použít, pokud je obrazec upravený v dřívější verzi Excelu nebo pokud byl sešit uložený v Excelu 2007 nebo dřívější verzi.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93569</xdr:colOff>
      <xdr:row>0</xdr:row>
      <xdr:rowOff>31377</xdr:rowOff>
    </xdr:from>
    <xdr:to>
      <xdr:col>15</xdr:col>
      <xdr:colOff>165847</xdr:colOff>
      <xdr:row>111</xdr:row>
      <xdr:rowOff>168088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ohlaví M/Z">
              <a:extLst>
                <a:ext uri="{FF2B5EF4-FFF2-40B4-BE49-F238E27FC236}">
                  <a16:creationId xmlns:a16="http://schemas.microsoft.com/office/drawing/2014/main" xmlns="" id="{A57AD547-427D-4611-B77F-EC00E5E881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hlaví M/Z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67004" y="31377"/>
              <a:ext cx="1291478" cy="8628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2013 a novější verzi.
Průřez se nedá použít, pokud je obrazec upravený v dřívější verzi Excelu nebo pokud byl sešit uložený v Excelu 2007 nebo dřívější verzi.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12700</xdr:colOff>
      <xdr:row>12</xdr:row>
      <xdr:rowOff>33337</xdr:rowOff>
    </xdr:from>
    <xdr:to>
      <xdr:col>17</xdr:col>
      <xdr:colOff>111125</xdr:colOff>
      <xdr:row>45</xdr:row>
      <xdr:rowOff>31750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ohlaví M/Z 1">
              <a:extLst>
                <a:ext uri="{FF2B5EF4-FFF2-40B4-BE49-F238E27FC236}">
                  <a16:creationId xmlns:a16="http://schemas.microsoft.com/office/drawing/2014/main" xmlns="" id="{474C636E-6A86-4A89-AD7A-4D3B371859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hlaví M/Z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26950" y="414337"/>
              <a:ext cx="1828800" cy="11414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  <xdr:twoCellAnchor editAs="absolute">
    <xdr:from>
      <xdr:col>14</xdr:col>
      <xdr:colOff>12700</xdr:colOff>
      <xdr:row>45</xdr:row>
      <xdr:rowOff>57149</xdr:rowOff>
    </xdr:from>
    <xdr:to>
      <xdr:col>17</xdr:col>
      <xdr:colOff>111125</xdr:colOff>
      <xdr:row>120</xdr:row>
      <xdr:rowOff>127000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ategorie 1">
              <a:extLst>
                <a:ext uri="{FF2B5EF4-FFF2-40B4-BE49-F238E27FC236}">
                  <a16:creationId xmlns:a16="http://schemas.microsoft.com/office/drawing/2014/main" xmlns="" id="{986CED3D-6EDD-4BB0-A7F8-AAD104AF32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26950" y="1581149"/>
              <a:ext cx="1828800" cy="38798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Kategorie" sourceName="Kategorie">
  <extLst>
    <x:ext xmlns:x15="http://schemas.microsoft.com/office/spreadsheetml/2010/11/main" uri="{2F2917AC-EB37-4324-AD4E-5DD8C200BD13}">
      <x15:tableSlicerCache tableId="4" column="9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ohlaví_M_Z" sourceName="Pohlaví M/Z">
  <extLst>
    <x:ext xmlns:x15="http://schemas.microsoft.com/office/spreadsheetml/2010/11/main" uri="{2F2917AC-EB37-4324-AD4E-5DD8C200BD13}">
      <x15:tableSlicerCache tableId="4" column="1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ohlaví_M_Z1" sourceName="Pohlaví M/Z">
  <extLst>
    <x:ext xmlns:x15="http://schemas.microsoft.com/office/spreadsheetml/2010/11/main" uri="{2F2917AC-EB37-4324-AD4E-5DD8C200BD13}">
      <x15:tableSlicerCache tableId="1" column="14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Kategorie1" sourceName="Kategorie">
  <extLst>
    <x:ext xmlns:x15="http://schemas.microsoft.com/office/spreadsheetml/2010/11/main" uri="{2F2917AC-EB37-4324-AD4E-5DD8C200BD13}">
      <x15:tableSlicerCache tableId="1" column="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ategorie" cache="Průřez_Kategorie" caption="Kategorie" startItem="1" rowHeight="241300"/>
  <slicer name="Pohlaví M/Z" cache="Průřez_Pohlaví_M_Z" caption="Pohlaví M/Z" startItem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ohlaví M/Z 1" cache="Průřez_Pohlaví_M_Z1" caption="Pohlaví M/Z" rowHeight="241300"/>
  <slicer name="Kategorie 1" cache="Průřez_Kategorie1" caption="Kategorie" rowHeight="241300"/>
</slicers>
</file>

<file path=xl/tables/table1.xml><?xml version="1.0" encoding="utf-8"?>
<table xmlns="http://schemas.openxmlformats.org/spreadsheetml/2006/main" id="4" name="Tabulka15" displayName="Tabulka15" ref="A1:M109" totalsRowShown="0" headerRowDxfId="32" dataDxfId="31">
  <autoFilter ref="A1:M109">
    <filterColumn colId="5">
      <filters>
        <filter val="Z"/>
      </filters>
    </filterColumn>
    <filterColumn colId="9">
      <filters>
        <filter val="M20"/>
      </filters>
    </filterColumn>
  </autoFilter>
  <sortState ref="A2:M109">
    <sortCondition ref="M3"/>
  </sortState>
  <tableColumns count="13">
    <tableColumn id="1" name="startovní číslo" dataDxfId="30"/>
    <tableColumn id="2" name="Příjmení" dataDxfId="29"/>
    <tableColumn id="6" name="Jméno"/>
    <tableColumn id="12" name="Ročník" dataDxfId="28"/>
    <tableColumn id="13" name="Oddíl" dataDxfId="27"/>
    <tableColumn id="14" name="Pohlaví M/Z" dataDxfId="26"/>
    <tableColumn id="3" name="Startovní čas" dataDxfId="25"/>
    <tableColumn id="4" name="čas v cíly" dataDxfId="24"/>
    <tableColumn id="5" name="výsledný čas" dataDxfId="23"/>
    <tableColumn id="9" name="Kategorie" dataDxfId="22"/>
    <tableColumn id="10" name="Pořadí v kategorii" dataDxfId="21"/>
    <tableColumn id="15" name="Celkové pořadí Muži/Ženy" dataDxfId="20"/>
    <tableColumn id="11" name="Celkové pořadí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M109" totalsRowShown="0" headerRowDxfId="18" dataDxfId="17">
  <autoFilter ref="A1:M109">
    <filterColumn colId="9">
      <filters>
        <filter val="M40"/>
      </filters>
    </filterColumn>
  </autoFilter>
  <sortState ref="A2:M117">
    <sortCondition ref="A2"/>
  </sortState>
  <tableColumns count="13">
    <tableColumn id="1" name="startovní číslo" dataDxfId="16"/>
    <tableColumn id="2" name="Příjmení" dataDxfId="15"/>
    <tableColumn id="6" name="Jméno"/>
    <tableColumn id="12" name="Ročník" dataDxfId="14"/>
    <tableColumn id="13" name="Oddíl" dataDxfId="13"/>
    <tableColumn id="14" name="Pohlaví M/Z" dataDxfId="12"/>
    <tableColumn id="3" name="Startovní čas" dataDxfId="11"/>
    <tableColumn id="4" name="čas v cíli" dataDxfId="10">
      <calculatedColumnFormula>VLOOKUP(Tabulka1[[#This Row],[startovní číslo]],Tabulka13[],5,0)+$P$1</calculatedColumnFormula>
    </tableColumn>
    <tableColumn id="5" name="výsledný čas" dataDxfId="9">
      <calculatedColumnFormula>IF(ISERROR(IF(Tabulka1[[#This Row],[čas v cíli]]="","",Tabulka1[[#This Row],[čas v cíli]]-Tabulka1[[#This Row],[Startovní čas]])),"",IF(Tabulka1[[#This Row],[čas v cíli]]="","",Tabulka1[[#This Row],[čas v cíli]]-Tabulka1[[#This Row],[Startovní čas]]))</calculatedColumnFormula>
    </tableColumn>
    <tableColumn id="9" name="Kategorie" dataDxfId="8">
      <calculatedColumnFormula>IF(Tabulka1[[#This Row],[Pohlaví M/Z]]="Z",VLOOKUP(Tabulka1[[#This Row],[Ročník]],Tabulka3[],2,0),VLOOKUP(Tabulka1[[#This Row],[Ročník]],Tabulka3[],3,0))</calculatedColumnFormula>
    </tableColumn>
    <tableColumn id="10" name="Pořadí v kategorii" dataDxfId="7">
      <calculatedColumnFormula>IF(Tabulka1[[#This Row],[výsledný čas]]="","",COUNTIFS(Tabulka1[Kategorie],Tabulka1[[#This Row],[Kategorie]],Tabulka1[výsledný čas],"&lt;"&amp;Tabulka1[[#This Row],[výsledný čas]],Tabulka1[výsledný čas],"&lt;&gt;")+1)</calculatedColumnFormula>
    </tableColumn>
    <tableColumn id="15" name="Celkové pořadí Muži/Ženy" dataDxfId="6">
      <calculatedColumnFormula>IF(Tabulka1[[#This Row],[výsledný čas]]="","",COUNTIFS(Tabulka1[Pohlaví M/Z],Tabulka1[[#This Row],[Pohlaví M/Z]],Tabulka1[výsledný čas],"&lt;"&amp;Tabulka1[[#This Row],[výsledný čas]],Tabulka1[výsledný čas],"&lt;&gt;")+1)</calculatedColumnFormula>
    </tableColumn>
    <tableColumn id="11" name="Celkové pořadí" dataDxfId="5">
      <calculatedColumnFormula>IF(ISERROR(RANK(Tabulka1[[#This Row],[výsledný čas]],Tabulka1[výsledný čas],1)),"",RANK(Tabulka1[[#This Row],[výsledný čas]],Tabulka1[výsledný čas],1))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13" displayName="Tabulka13" ref="B1:G109" totalsRowShown="0" headerRowDxfId="4">
  <autoFilter ref="B1:G109"/>
  <sortState ref="B2:G2">
    <sortCondition ref="F2"/>
  </sortState>
  <tableColumns count="6">
    <tableColumn id="1" name="startovní číslo"/>
    <tableColumn id="2" name="hod"/>
    <tableColumn id="3" name="min"/>
    <tableColumn id="5" name="sec"/>
    <tableColumn id="4" name="čas v cíly" dataDxfId="3">
      <calculatedColumnFormula>TIME(Tabulka13[[#This Row],[hod]],Tabulka13[[#This Row],[min]],Tabulka13[[#This Row],[sec]])+Tabulka13[[#This Row],[desetiny]]</calculatedColumnFormula>
    </tableColumn>
    <tableColumn id="7" name="desetiny" dataDxfId="2">
      <calculatedColumnFormula>(Tabulka13[[#This Row],[sec]]-INT(Tabulka13[[#This Row],[sec]]))/24/60/60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ulka3" displayName="Tabulka3" ref="A1:C115" totalsRowShown="0">
  <autoFilter ref="A1:C115"/>
  <sortState ref="A2:C115">
    <sortCondition descending="1" ref="A8"/>
  </sortState>
  <tableColumns count="3">
    <tableColumn id="1" name="Ročník"/>
    <tableColumn id="2" name="Kategorie ženy" dataDxfId="1"/>
    <tableColumn id="3" name="Kategorie Muž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4"/>
  <sheetViews>
    <sheetView zoomScale="85" zoomScaleNormal="85" workbookViewId="0">
      <pane xSplit="4" ySplit="1" topLeftCell="E110" activePane="bottomRight" state="frozen"/>
      <selection pane="topRight" activeCell="D1" sqref="D1"/>
      <selection pane="bottomLeft" activeCell="A2" sqref="A2"/>
      <selection pane="bottomRight" activeCell="B116" sqref="B116"/>
    </sheetView>
  </sheetViews>
  <sheetFormatPr defaultRowHeight="14.4" x14ac:dyDescent="0.3"/>
  <cols>
    <col min="1" max="1" width="9.88671875" customWidth="1"/>
    <col min="2" max="2" width="13.88671875" bestFit="1" customWidth="1"/>
    <col min="3" max="3" width="14.33203125" bestFit="1" customWidth="1"/>
    <col min="4" max="4" width="9.109375" bestFit="1" customWidth="1"/>
    <col min="5" max="5" width="24" bestFit="1" customWidth="1"/>
    <col min="6" max="6" width="9.33203125" customWidth="1"/>
    <col min="7" max="7" width="14.109375" bestFit="1" customWidth="1"/>
    <col min="8" max="8" width="10.88671875" customWidth="1"/>
    <col min="9" max="9" width="9.44140625" style="6" customWidth="1"/>
    <col min="10" max="10" width="11.44140625" customWidth="1"/>
    <col min="11" max="11" width="13.44140625" style="9" bestFit="1" customWidth="1"/>
    <col min="12" max="12" width="15.109375" bestFit="1" customWidth="1"/>
    <col min="13" max="13" width="13.5546875" customWidth="1"/>
  </cols>
  <sheetData>
    <row r="1" spans="1:19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14" t="s">
        <v>9</v>
      </c>
      <c r="K1" s="7" t="s">
        <v>10</v>
      </c>
      <c r="L1" s="4" t="s">
        <v>11</v>
      </c>
      <c r="M1" s="4" t="s">
        <v>12</v>
      </c>
      <c r="N1" s="15"/>
      <c r="O1" s="15"/>
      <c r="P1" s="15"/>
      <c r="Q1" s="15"/>
      <c r="R1" s="15"/>
      <c r="S1" s="15"/>
    </row>
    <row r="2" spans="1:19" hidden="1" x14ac:dyDescent="0.3">
      <c r="A2" s="20">
        <v>25</v>
      </c>
      <c r="B2" s="9" t="s">
        <v>16</v>
      </c>
      <c r="C2" t="s">
        <v>17</v>
      </c>
      <c r="D2" s="8">
        <v>1983</v>
      </c>
      <c r="E2" s="9" t="s">
        <v>18</v>
      </c>
      <c r="F2" s="12" t="s">
        <v>14</v>
      </c>
      <c r="G2" s="10">
        <v>2.7777777777777775E-3</v>
      </c>
      <c r="H2" s="10">
        <v>1.1400462962962965E-2</v>
      </c>
      <c r="I2" s="11">
        <v>8.6226851851851881E-3</v>
      </c>
      <c r="J2" s="12" t="s">
        <v>15</v>
      </c>
      <c r="K2" s="8">
        <v>1</v>
      </c>
      <c r="L2" s="8">
        <v>1</v>
      </c>
      <c r="M2" s="8">
        <v>1</v>
      </c>
    </row>
    <row r="3" spans="1:19" hidden="1" x14ac:dyDescent="0.3">
      <c r="A3" s="20">
        <v>112</v>
      </c>
      <c r="B3" s="9" t="s">
        <v>274</v>
      </c>
      <c r="C3" t="s">
        <v>21</v>
      </c>
      <c r="D3" s="8">
        <v>1994</v>
      </c>
      <c r="E3" s="9" t="s">
        <v>275</v>
      </c>
      <c r="F3" s="12" t="s">
        <v>14</v>
      </c>
      <c r="G3" s="10">
        <v>1.2847222222222222E-2</v>
      </c>
      <c r="H3" s="10">
        <v>2.1585648148148145E-2</v>
      </c>
      <c r="I3" s="11">
        <v>8.7384259259259238E-3</v>
      </c>
      <c r="J3" s="12" t="s">
        <v>15</v>
      </c>
      <c r="K3" s="8">
        <v>2</v>
      </c>
      <c r="L3" s="8">
        <v>2</v>
      </c>
      <c r="M3" s="8">
        <v>2</v>
      </c>
    </row>
    <row r="4" spans="1:19" hidden="1" x14ac:dyDescent="0.3">
      <c r="A4" s="20">
        <v>114</v>
      </c>
      <c r="B4" s="9" t="s">
        <v>186</v>
      </c>
      <c r="C4" t="s">
        <v>44</v>
      </c>
      <c r="D4" s="8">
        <v>1983</v>
      </c>
      <c r="E4" s="9">
        <v>0</v>
      </c>
      <c r="F4" s="12" t="s">
        <v>14</v>
      </c>
      <c r="G4" s="10">
        <v>1.3078703703703703E-2</v>
      </c>
      <c r="H4" s="10">
        <v>2.2037037037037036E-2</v>
      </c>
      <c r="I4" s="11">
        <v>8.958333333333332E-3</v>
      </c>
      <c r="J4" s="12" t="s">
        <v>15</v>
      </c>
      <c r="K4" s="8">
        <v>3</v>
      </c>
      <c r="L4" s="8">
        <v>3</v>
      </c>
      <c r="M4" s="8">
        <v>3</v>
      </c>
    </row>
    <row r="5" spans="1:19" hidden="1" x14ac:dyDescent="0.3">
      <c r="A5" s="20">
        <v>56</v>
      </c>
      <c r="B5" s="9" t="s">
        <v>151</v>
      </c>
      <c r="C5" t="s">
        <v>13</v>
      </c>
      <c r="D5" s="8">
        <v>1983</v>
      </c>
      <c r="E5" s="9" t="s">
        <v>152</v>
      </c>
      <c r="F5" s="12" t="s">
        <v>14</v>
      </c>
      <c r="G5" s="10">
        <v>6.3657407407407404E-3</v>
      </c>
      <c r="H5" s="10">
        <v>1.5405092592592593E-2</v>
      </c>
      <c r="I5" s="11">
        <v>9.039351851851854E-3</v>
      </c>
      <c r="J5" s="12" t="s">
        <v>15</v>
      </c>
      <c r="K5" s="8">
        <v>4</v>
      </c>
      <c r="L5" s="8">
        <v>4</v>
      </c>
      <c r="M5" s="8">
        <v>4</v>
      </c>
    </row>
    <row r="6" spans="1:19" hidden="1" x14ac:dyDescent="0.3">
      <c r="A6" s="20">
        <v>42</v>
      </c>
      <c r="B6" s="9" t="s">
        <v>189</v>
      </c>
      <c r="C6" t="s">
        <v>28</v>
      </c>
      <c r="D6" s="8">
        <v>1979</v>
      </c>
      <c r="E6" s="9" t="s">
        <v>190</v>
      </c>
      <c r="F6" s="12" t="s">
        <v>14</v>
      </c>
      <c r="G6" s="10">
        <v>4.7453703703703703E-3</v>
      </c>
      <c r="H6" s="10">
        <v>1.4178240740740741E-2</v>
      </c>
      <c r="I6" s="11">
        <v>9.432870370370371E-3</v>
      </c>
      <c r="J6" s="12" t="s">
        <v>20</v>
      </c>
      <c r="K6" s="8">
        <v>1</v>
      </c>
      <c r="L6" s="8">
        <v>5</v>
      </c>
      <c r="M6" s="8">
        <v>5</v>
      </c>
    </row>
    <row r="7" spans="1:19" hidden="1" x14ac:dyDescent="0.3">
      <c r="A7" s="20">
        <v>58</v>
      </c>
      <c r="B7" s="9" t="s">
        <v>173</v>
      </c>
      <c r="C7" t="s">
        <v>201</v>
      </c>
      <c r="D7" s="8">
        <v>1971</v>
      </c>
      <c r="E7" s="9" t="s">
        <v>202</v>
      </c>
      <c r="F7" s="12" t="s">
        <v>14</v>
      </c>
      <c r="G7" s="10">
        <v>6.5972222222222213E-3</v>
      </c>
      <c r="H7" s="10">
        <v>1.6342592592592593E-2</v>
      </c>
      <c r="I7" s="11">
        <v>9.7453703703703713E-3</v>
      </c>
      <c r="J7" s="12" t="s">
        <v>36</v>
      </c>
      <c r="K7" s="8">
        <v>1</v>
      </c>
      <c r="L7" s="8">
        <v>6</v>
      </c>
      <c r="M7" s="8">
        <v>6</v>
      </c>
    </row>
    <row r="8" spans="1:19" hidden="1" x14ac:dyDescent="0.3">
      <c r="A8" s="20">
        <v>39</v>
      </c>
      <c r="B8" s="9" t="s">
        <v>199</v>
      </c>
      <c r="C8" t="s">
        <v>71</v>
      </c>
      <c r="D8" s="8">
        <v>1971</v>
      </c>
      <c r="E8" s="9" t="s">
        <v>200</v>
      </c>
      <c r="F8" s="12" t="s">
        <v>14</v>
      </c>
      <c r="G8" s="10">
        <v>4.3981481481481476E-3</v>
      </c>
      <c r="H8" s="10">
        <v>1.4189814814814815E-2</v>
      </c>
      <c r="I8" s="11">
        <v>9.7916666666666673E-3</v>
      </c>
      <c r="J8" s="12" t="s">
        <v>36</v>
      </c>
      <c r="K8" s="8">
        <v>2</v>
      </c>
      <c r="L8" s="8">
        <v>7</v>
      </c>
      <c r="M8" s="8">
        <v>7</v>
      </c>
    </row>
    <row r="9" spans="1:19" hidden="1" x14ac:dyDescent="0.3">
      <c r="A9" s="20">
        <v>79</v>
      </c>
      <c r="B9" s="9" t="s">
        <v>195</v>
      </c>
      <c r="C9" t="s">
        <v>13</v>
      </c>
      <c r="D9" s="8">
        <v>1977</v>
      </c>
      <c r="E9" s="9" t="s">
        <v>196</v>
      </c>
      <c r="F9" s="12" t="s">
        <v>14</v>
      </c>
      <c r="G9" s="10">
        <v>9.0277777777777769E-3</v>
      </c>
      <c r="H9" s="10">
        <v>1.8877314814814816E-2</v>
      </c>
      <c r="I9" s="11">
        <v>9.8495370370370386E-3</v>
      </c>
      <c r="J9" s="12" t="s">
        <v>20</v>
      </c>
      <c r="K9" s="8">
        <v>2</v>
      </c>
      <c r="L9" s="8">
        <v>8</v>
      </c>
      <c r="M9" s="8">
        <v>8</v>
      </c>
    </row>
    <row r="10" spans="1:19" hidden="1" x14ac:dyDescent="0.3">
      <c r="A10" s="20">
        <v>34</v>
      </c>
      <c r="B10" s="9" t="s">
        <v>22</v>
      </c>
      <c r="C10" t="s">
        <v>23</v>
      </c>
      <c r="D10" s="8">
        <v>1980</v>
      </c>
      <c r="E10" s="9" t="s">
        <v>24</v>
      </c>
      <c r="F10" s="12" t="s">
        <v>14</v>
      </c>
      <c r="G10" s="10">
        <v>3.8194444444444443E-3</v>
      </c>
      <c r="H10" s="10">
        <v>1.3715277777777778E-2</v>
      </c>
      <c r="I10" s="11">
        <v>9.8958333333333329E-3</v>
      </c>
      <c r="J10" s="12" t="s">
        <v>20</v>
      </c>
      <c r="K10" s="8">
        <v>3</v>
      </c>
      <c r="L10" s="8">
        <v>9</v>
      </c>
      <c r="M10" s="8">
        <v>9</v>
      </c>
    </row>
    <row r="11" spans="1:19" hidden="1" x14ac:dyDescent="0.3">
      <c r="A11" s="20">
        <v>24</v>
      </c>
      <c r="B11" s="9" t="s">
        <v>260</v>
      </c>
      <c r="C11" t="s">
        <v>26</v>
      </c>
      <c r="D11" s="8">
        <v>2003</v>
      </c>
      <c r="E11" s="9" t="s">
        <v>261</v>
      </c>
      <c r="F11" s="12" t="s">
        <v>14</v>
      </c>
      <c r="G11" s="10">
        <v>2.662037037037037E-3</v>
      </c>
      <c r="H11" s="10">
        <v>1.2592592592592593E-2</v>
      </c>
      <c r="I11" s="11">
        <v>9.9305555555555553E-3</v>
      </c>
      <c r="J11" s="12" t="s">
        <v>27</v>
      </c>
      <c r="K11" s="8">
        <v>1</v>
      </c>
      <c r="L11" s="8">
        <v>10</v>
      </c>
      <c r="M11" s="8">
        <v>10</v>
      </c>
    </row>
    <row r="12" spans="1:19" hidden="1" x14ac:dyDescent="0.3">
      <c r="A12" s="20">
        <v>44</v>
      </c>
      <c r="B12" s="9" t="s">
        <v>276</v>
      </c>
      <c r="C12" t="s">
        <v>13</v>
      </c>
      <c r="D12" s="8">
        <v>1988</v>
      </c>
      <c r="E12" s="9" t="s">
        <v>277</v>
      </c>
      <c r="F12" s="12" t="s">
        <v>14</v>
      </c>
      <c r="G12" s="10">
        <v>4.9768518518518512E-3</v>
      </c>
      <c r="H12" s="10">
        <v>1.4988425925925926E-2</v>
      </c>
      <c r="I12" s="11">
        <v>1.0011574074074076E-2</v>
      </c>
      <c r="J12" s="12" t="s">
        <v>15</v>
      </c>
      <c r="K12" s="8">
        <v>5</v>
      </c>
      <c r="L12" s="8">
        <v>11</v>
      </c>
      <c r="M12" s="8">
        <v>11</v>
      </c>
    </row>
    <row r="13" spans="1:19" hidden="1" x14ac:dyDescent="0.3">
      <c r="A13" s="20">
        <v>113</v>
      </c>
      <c r="B13" s="9" t="s">
        <v>282</v>
      </c>
      <c r="C13" t="s">
        <v>23</v>
      </c>
      <c r="D13" s="8">
        <v>1980</v>
      </c>
      <c r="E13" s="9" t="s">
        <v>283</v>
      </c>
      <c r="F13" s="12" t="s">
        <v>14</v>
      </c>
      <c r="G13" s="10">
        <v>1.2962962962962963E-2</v>
      </c>
      <c r="H13" s="10">
        <v>2.3101851851851849E-2</v>
      </c>
      <c r="I13" s="11">
        <v>1.0138888888888887E-2</v>
      </c>
      <c r="J13" s="12" t="s">
        <v>20</v>
      </c>
      <c r="K13" s="8">
        <v>4</v>
      </c>
      <c r="L13" s="8">
        <v>12</v>
      </c>
      <c r="M13" s="8">
        <v>12</v>
      </c>
    </row>
    <row r="14" spans="1:19" hidden="1" x14ac:dyDescent="0.3">
      <c r="A14" s="20">
        <v>119</v>
      </c>
      <c r="B14" s="9" t="s">
        <v>184</v>
      </c>
      <c r="C14" t="s">
        <v>26</v>
      </c>
      <c r="D14" s="8">
        <v>2000</v>
      </c>
      <c r="E14" s="9" t="s">
        <v>185</v>
      </c>
      <c r="F14" s="12" t="s">
        <v>14</v>
      </c>
      <c r="G14" s="10">
        <v>1.3657407407407406E-2</v>
      </c>
      <c r="H14" s="10">
        <v>2.390046296296296E-2</v>
      </c>
      <c r="I14" s="11">
        <v>1.0243055555555554E-2</v>
      </c>
      <c r="J14" s="12" t="s">
        <v>15</v>
      </c>
      <c r="K14" s="8">
        <v>6</v>
      </c>
      <c r="L14" s="8">
        <v>13</v>
      </c>
      <c r="M14" s="8">
        <v>13</v>
      </c>
    </row>
    <row r="15" spans="1:19" hidden="1" x14ac:dyDescent="0.3">
      <c r="A15" s="20">
        <v>97</v>
      </c>
      <c r="B15" s="9" t="s">
        <v>29</v>
      </c>
      <c r="C15" t="s">
        <v>30</v>
      </c>
      <c r="D15" s="8">
        <v>1972</v>
      </c>
      <c r="E15" s="9" t="s">
        <v>31</v>
      </c>
      <c r="F15" s="12" t="s">
        <v>14</v>
      </c>
      <c r="G15" s="10">
        <v>1.111111111111111E-2</v>
      </c>
      <c r="H15" s="10">
        <v>2.1365740740740741E-2</v>
      </c>
      <c r="I15" s="11">
        <v>1.0254629629629631E-2</v>
      </c>
      <c r="J15" s="12" t="s">
        <v>20</v>
      </c>
      <c r="K15" s="8">
        <v>5</v>
      </c>
      <c r="L15" s="8">
        <v>14</v>
      </c>
      <c r="M15" s="8">
        <v>14</v>
      </c>
    </row>
    <row r="16" spans="1:19" hidden="1" x14ac:dyDescent="0.3">
      <c r="A16" s="20">
        <v>77</v>
      </c>
      <c r="B16" s="9" t="s">
        <v>205</v>
      </c>
      <c r="C16" t="s">
        <v>206</v>
      </c>
      <c r="D16" s="8">
        <v>1971</v>
      </c>
      <c r="E16" s="9" t="s">
        <v>207</v>
      </c>
      <c r="F16" s="12" t="s">
        <v>14</v>
      </c>
      <c r="G16" s="10">
        <v>8.7962962962962951E-3</v>
      </c>
      <c r="H16" s="10">
        <v>1.9074074074074073E-2</v>
      </c>
      <c r="I16" s="11">
        <v>1.0277777777777778E-2</v>
      </c>
      <c r="J16" s="12" t="s">
        <v>36</v>
      </c>
      <c r="K16" s="8">
        <v>3</v>
      </c>
      <c r="L16" s="8">
        <v>15</v>
      </c>
      <c r="M16" s="8">
        <v>15</v>
      </c>
    </row>
    <row r="17" spans="1:13" hidden="1" x14ac:dyDescent="0.3">
      <c r="A17" s="20">
        <v>102</v>
      </c>
      <c r="B17" s="9" t="s">
        <v>37</v>
      </c>
      <c r="C17" t="s">
        <v>17</v>
      </c>
      <c r="D17" s="8">
        <v>1985</v>
      </c>
      <c r="E17" s="9" t="s">
        <v>150</v>
      </c>
      <c r="F17" s="12" t="s">
        <v>14</v>
      </c>
      <c r="G17" s="10">
        <v>1.1689814814814814E-2</v>
      </c>
      <c r="H17" s="10">
        <v>2.1990740740740741E-2</v>
      </c>
      <c r="I17" s="11">
        <v>1.0300925925925927E-2</v>
      </c>
      <c r="J17" s="12" t="s">
        <v>15</v>
      </c>
      <c r="K17" s="8">
        <v>7</v>
      </c>
      <c r="L17" s="8">
        <v>16</v>
      </c>
      <c r="M17" s="8">
        <v>16</v>
      </c>
    </row>
    <row r="18" spans="1:13" hidden="1" x14ac:dyDescent="0.3">
      <c r="A18" s="20">
        <v>27</v>
      </c>
      <c r="B18" s="9" t="s">
        <v>155</v>
      </c>
      <c r="C18" t="s">
        <v>156</v>
      </c>
      <c r="D18" s="8">
        <v>1976</v>
      </c>
      <c r="E18" s="9" t="s">
        <v>157</v>
      </c>
      <c r="F18" s="12" t="s">
        <v>14</v>
      </c>
      <c r="G18" s="10">
        <v>3.0092592592592588E-3</v>
      </c>
      <c r="H18" s="10">
        <v>1.3449074074074073E-2</v>
      </c>
      <c r="I18" s="11">
        <v>1.0439814814814815E-2</v>
      </c>
      <c r="J18" s="12" t="s">
        <v>20</v>
      </c>
      <c r="K18" s="8">
        <v>6</v>
      </c>
      <c r="L18" s="8">
        <v>17</v>
      </c>
      <c r="M18" s="8">
        <v>17</v>
      </c>
    </row>
    <row r="19" spans="1:13" hidden="1" x14ac:dyDescent="0.3">
      <c r="A19" s="20">
        <v>89</v>
      </c>
      <c r="B19" s="9" t="s">
        <v>179</v>
      </c>
      <c r="C19" t="s">
        <v>180</v>
      </c>
      <c r="D19" s="8">
        <v>1986</v>
      </c>
      <c r="E19" s="9" t="s">
        <v>181</v>
      </c>
      <c r="F19" s="12" t="s">
        <v>14</v>
      </c>
      <c r="G19" s="10">
        <v>1.0185185185185184E-2</v>
      </c>
      <c r="H19" s="10">
        <v>2.0914351851851851E-2</v>
      </c>
      <c r="I19" s="11">
        <v>1.0729166666666666E-2</v>
      </c>
      <c r="J19" s="12" t="s">
        <v>15</v>
      </c>
      <c r="K19" s="8">
        <v>8</v>
      </c>
      <c r="L19" s="8">
        <v>18</v>
      </c>
      <c r="M19" s="8">
        <v>18</v>
      </c>
    </row>
    <row r="20" spans="1:13" hidden="1" x14ac:dyDescent="0.3">
      <c r="A20" s="20">
        <v>54</v>
      </c>
      <c r="B20" s="9" t="s">
        <v>173</v>
      </c>
      <c r="C20" t="s">
        <v>174</v>
      </c>
      <c r="D20" s="8">
        <v>2009</v>
      </c>
      <c r="E20" s="9" t="s">
        <v>175</v>
      </c>
      <c r="F20" s="12" t="s">
        <v>14</v>
      </c>
      <c r="G20" s="10">
        <v>6.1342592592592586E-3</v>
      </c>
      <c r="H20" s="10">
        <v>1.6932870370370369E-2</v>
      </c>
      <c r="I20" s="11">
        <v>1.079861111111111E-2</v>
      </c>
      <c r="J20" s="12" t="s">
        <v>27</v>
      </c>
      <c r="K20" s="8">
        <v>2</v>
      </c>
      <c r="L20" s="8">
        <v>19</v>
      </c>
      <c r="M20" s="8">
        <v>19</v>
      </c>
    </row>
    <row r="21" spans="1:13" hidden="1" x14ac:dyDescent="0.3">
      <c r="A21" s="20">
        <v>50</v>
      </c>
      <c r="B21" s="9" t="s">
        <v>305</v>
      </c>
      <c r="C21" t="s">
        <v>280</v>
      </c>
      <c r="D21" s="8">
        <v>1979</v>
      </c>
      <c r="E21" s="9" t="s">
        <v>102</v>
      </c>
      <c r="F21" s="12" t="s">
        <v>14</v>
      </c>
      <c r="G21" s="10">
        <v>5.6712962962962958E-3</v>
      </c>
      <c r="H21" s="10">
        <v>1.6574074074074074E-2</v>
      </c>
      <c r="I21" s="11">
        <v>1.0902777777777779E-2</v>
      </c>
      <c r="J21" s="12" t="s">
        <v>20</v>
      </c>
      <c r="K21" s="8">
        <v>7</v>
      </c>
      <c r="L21" s="8">
        <v>20</v>
      </c>
      <c r="M21" s="8">
        <v>20</v>
      </c>
    </row>
    <row r="22" spans="1:13" hidden="1" x14ac:dyDescent="0.3">
      <c r="A22" s="20">
        <v>32</v>
      </c>
      <c r="B22" s="9" t="s">
        <v>35</v>
      </c>
      <c r="C22" t="s">
        <v>17</v>
      </c>
      <c r="D22" s="8">
        <v>1965</v>
      </c>
      <c r="E22" s="9" t="s">
        <v>164</v>
      </c>
      <c r="F22" s="12" t="s">
        <v>14</v>
      </c>
      <c r="G22" s="10">
        <v>3.5879629629629625E-3</v>
      </c>
      <c r="H22" s="10">
        <v>1.4537037037037038E-2</v>
      </c>
      <c r="I22" s="11">
        <v>1.0949074074074075E-2</v>
      </c>
      <c r="J22" s="12" t="s">
        <v>36</v>
      </c>
      <c r="K22" s="8">
        <v>4</v>
      </c>
      <c r="L22" s="8">
        <v>21</v>
      </c>
      <c r="M22" s="8">
        <v>21</v>
      </c>
    </row>
    <row r="23" spans="1:13" hidden="1" x14ac:dyDescent="0.3">
      <c r="A23" s="20">
        <v>120</v>
      </c>
      <c r="B23" s="9" t="s">
        <v>187</v>
      </c>
      <c r="C23" t="s">
        <v>67</v>
      </c>
      <c r="D23" s="8">
        <v>1981</v>
      </c>
      <c r="E23" s="9" t="s">
        <v>181</v>
      </c>
      <c r="F23" s="12" t="s">
        <v>14</v>
      </c>
      <c r="G23" s="10">
        <v>1.3773148148148147E-2</v>
      </c>
      <c r="H23" s="10">
        <v>2.4733796296296295E-2</v>
      </c>
      <c r="I23" s="11">
        <v>1.0960648148148148E-2</v>
      </c>
      <c r="J23" s="12" t="s">
        <v>20</v>
      </c>
      <c r="K23" s="8">
        <v>8</v>
      </c>
      <c r="L23" s="8">
        <v>22</v>
      </c>
      <c r="M23" s="8">
        <v>22</v>
      </c>
    </row>
    <row r="24" spans="1:13" hidden="1" x14ac:dyDescent="0.3">
      <c r="A24" s="20">
        <v>29</v>
      </c>
      <c r="B24" s="9" t="s">
        <v>61</v>
      </c>
      <c r="C24" t="s">
        <v>62</v>
      </c>
      <c r="D24" s="8">
        <v>1960</v>
      </c>
      <c r="E24" s="9" t="s">
        <v>63</v>
      </c>
      <c r="F24" s="12" t="s">
        <v>14</v>
      </c>
      <c r="G24" s="10">
        <v>3.2407407407407406E-3</v>
      </c>
      <c r="H24" s="10">
        <v>1.4236111111111111E-2</v>
      </c>
      <c r="I24" s="11">
        <v>1.0995370370370371E-2</v>
      </c>
      <c r="J24" s="12" t="s">
        <v>50</v>
      </c>
      <c r="K24" s="8">
        <v>1</v>
      </c>
      <c r="L24" s="8">
        <v>23</v>
      </c>
      <c r="M24" s="8">
        <v>23</v>
      </c>
    </row>
    <row r="25" spans="1:13" hidden="1" x14ac:dyDescent="0.3">
      <c r="A25" s="20">
        <v>62</v>
      </c>
      <c r="B25" s="9" t="s">
        <v>159</v>
      </c>
      <c r="C25" t="s">
        <v>13</v>
      </c>
      <c r="D25" s="8">
        <v>1975</v>
      </c>
      <c r="E25" s="9" t="s">
        <v>160</v>
      </c>
      <c r="F25" s="12" t="s">
        <v>14</v>
      </c>
      <c r="G25" s="10">
        <v>7.060185185185185E-3</v>
      </c>
      <c r="H25" s="10">
        <v>1.8101851851851852E-2</v>
      </c>
      <c r="I25" s="11">
        <v>1.1041666666666667E-2</v>
      </c>
      <c r="J25" s="12" t="s">
        <v>20</v>
      </c>
      <c r="K25" s="8">
        <v>9</v>
      </c>
      <c r="L25" s="8">
        <v>24</v>
      </c>
      <c r="M25" s="8">
        <v>24</v>
      </c>
    </row>
    <row r="26" spans="1:13" hidden="1" x14ac:dyDescent="0.3">
      <c r="A26" s="20">
        <v>31</v>
      </c>
      <c r="B26" s="9" t="s">
        <v>293</v>
      </c>
      <c r="C26" t="s">
        <v>49</v>
      </c>
      <c r="D26" s="8">
        <v>1958</v>
      </c>
      <c r="E26" s="9" t="s">
        <v>294</v>
      </c>
      <c r="F26" s="12" t="s">
        <v>14</v>
      </c>
      <c r="G26" s="10">
        <v>3.472222222222222E-3</v>
      </c>
      <c r="H26" s="10">
        <v>1.4537037037037038E-2</v>
      </c>
      <c r="I26" s="11">
        <v>1.1064814814814816E-2</v>
      </c>
      <c r="J26" s="12" t="s">
        <v>50</v>
      </c>
      <c r="K26" s="8">
        <v>2</v>
      </c>
      <c r="L26" s="8">
        <v>25</v>
      </c>
      <c r="M26" s="8">
        <v>25</v>
      </c>
    </row>
    <row r="27" spans="1:13" hidden="1" x14ac:dyDescent="0.3">
      <c r="A27" s="20">
        <v>41</v>
      </c>
      <c r="B27" s="9" t="s">
        <v>203</v>
      </c>
      <c r="C27" t="s">
        <v>28</v>
      </c>
      <c r="D27" s="8">
        <v>1971</v>
      </c>
      <c r="E27" s="9" t="s">
        <v>204</v>
      </c>
      <c r="F27" s="12" t="s">
        <v>14</v>
      </c>
      <c r="G27" s="10">
        <v>4.6296296296296294E-3</v>
      </c>
      <c r="H27" s="10">
        <v>1.5694444444444445E-2</v>
      </c>
      <c r="I27" s="11">
        <v>1.1064814814814816E-2</v>
      </c>
      <c r="J27" s="12" t="s">
        <v>36</v>
      </c>
      <c r="K27" s="8">
        <v>5</v>
      </c>
      <c r="L27" s="8">
        <v>25</v>
      </c>
      <c r="M27" s="8">
        <v>25</v>
      </c>
    </row>
    <row r="28" spans="1:13" hidden="1" x14ac:dyDescent="0.3">
      <c r="A28" s="20">
        <v>116</v>
      </c>
      <c r="B28" s="9" t="s">
        <v>153</v>
      </c>
      <c r="C28" t="s">
        <v>52</v>
      </c>
      <c r="D28" s="8">
        <v>1986</v>
      </c>
      <c r="E28" s="9" t="s">
        <v>183</v>
      </c>
      <c r="F28" s="12" t="s">
        <v>14</v>
      </c>
      <c r="G28" s="10">
        <v>1.3310185185185184E-2</v>
      </c>
      <c r="H28" s="10">
        <v>2.4421296296296292E-2</v>
      </c>
      <c r="I28" s="11">
        <v>1.1111111111111108E-2</v>
      </c>
      <c r="J28" s="12" t="s">
        <v>15</v>
      </c>
      <c r="K28" s="8">
        <v>9</v>
      </c>
      <c r="L28" s="8">
        <v>27</v>
      </c>
      <c r="M28" s="8">
        <v>27</v>
      </c>
    </row>
    <row r="29" spans="1:13" hidden="1" x14ac:dyDescent="0.3">
      <c r="A29" s="20">
        <v>82</v>
      </c>
      <c r="B29" s="9" t="s">
        <v>281</v>
      </c>
      <c r="C29" t="s">
        <v>67</v>
      </c>
      <c r="D29" s="8">
        <v>1980</v>
      </c>
      <c r="E29" s="9" t="s">
        <v>181</v>
      </c>
      <c r="F29" s="12" t="s">
        <v>14</v>
      </c>
      <c r="G29" s="10">
        <v>9.3749999999999997E-3</v>
      </c>
      <c r="H29" s="10">
        <v>2.0497685185185185E-2</v>
      </c>
      <c r="I29" s="11">
        <v>1.1122685185185185E-2</v>
      </c>
      <c r="J29" s="12" t="s">
        <v>20</v>
      </c>
      <c r="K29" s="8">
        <v>10</v>
      </c>
      <c r="L29" s="8">
        <v>28</v>
      </c>
      <c r="M29" s="8">
        <v>28</v>
      </c>
    </row>
    <row r="30" spans="1:13" hidden="1" x14ac:dyDescent="0.3">
      <c r="A30" s="20">
        <v>93</v>
      </c>
      <c r="B30" s="9" t="s">
        <v>57</v>
      </c>
      <c r="C30" t="s">
        <v>44</v>
      </c>
      <c r="D30" s="8">
        <v>1984</v>
      </c>
      <c r="E30" s="9" t="s">
        <v>58</v>
      </c>
      <c r="F30" s="12" t="s">
        <v>14</v>
      </c>
      <c r="G30" s="10">
        <v>1.0648148148148148E-2</v>
      </c>
      <c r="H30" s="10">
        <v>2.1805555555555554E-2</v>
      </c>
      <c r="I30" s="11">
        <v>1.1157407407407406E-2</v>
      </c>
      <c r="J30" s="12" t="s">
        <v>15</v>
      </c>
      <c r="K30" s="8">
        <v>10</v>
      </c>
      <c r="L30" s="8">
        <v>29</v>
      </c>
      <c r="M30" s="8">
        <v>29</v>
      </c>
    </row>
    <row r="31" spans="1:13" hidden="1" x14ac:dyDescent="0.3">
      <c r="A31" s="20">
        <v>35</v>
      </c>
      <c r="B31" s="9" t="s">
        <v>260</v>
      </c>
      <c r="C31" t="s">
        <v>262</v>
      </c>
      <c r="D31" s="8">
        <v>2008</v>
      </c>
      <c r="E31" s="9" t="s">
        <v>252</v>
      </c>
      <c r="F31" s="12" t="s">
        <v>14</v>
      </c>
      <c r="G31" s="10">
        <v>3.9351851851851848E-3</v>
      </c>
      <c r="H31" s="10">
        <v>1.5150462962962963E-2</v>
      </c>
      <c r="I31" s="11">
        <v>1.1215277777777779E-2</v>
      </c>
      <c r="J31" s="12" t="s">
        <v>27</v>
      </c>
      <c r="K31" s="8">
        <v>3</v>
      </c>
      <c r="L31" s="8">
        <v>30</v>
      </c>
      <c r="M31" s="8">
        <v>30</v>
      </c>
    </row>
    <row r="32" spans="1:13" hidden="1" x14ac:dyDescent="0.3">
      <c r="A32" s="20">
        <v>47</v>
      </c>
      <c r="B32" s="9" t="s">
        <v>34</v>
      </c>
      <c r="C32" t="s">
        <v>40</v>
      </c>
      <c r="D32" s="8">
        <v>1970</v>
      </c>
      <c r="E32" s="9" t="s">
        <v>41</v>
      </c>
      <c r="F32" s="12" t="s">
        <v>14</v>
      </c>
      <c r="G32" s="10">
        <v>5.324074074074074E-3</v>
      </c>
      <c r="H32" s="10">
        <v>1.6608796296296299E-2</v>
      </c>
      <c r="I32" s="11">
        <v>1.1284722222222224E-2</v>
      </c>
      <c r="J32" s="12" t="s">
        <v>36</v>
      </c>
      <c r="K32" s="8">
        <v>6</v>
      </c>
      <c r="L32" s="8">
        <v>31</v>
      </c>
      <c r="M32" s="8">
        <v>31</v>
      </c>
    </row>
    <row r="33" spans="1:13" hidden="1" x14ac:dyDescent="0.3">
      <c r="A33" s="20">
        <v>17</v>
      </c>
      <c r="B33" s="9" t="s">
        <v>43</v>
      </c>
      <c r="C33" t="s">
        <v>44</v>
      </c>
      <c r="D33" s="8">
        <v>1963</v>
      </c>
      <c r="E33" s="9" t="s">
        <v>45</v>
      </c>
      <c r="F33" s="12" t="s">
        <v>14</v>
      </c>
      <c r="G33" s="10">
        <v>1.8518518518518517E-3</v>
      </c>
      <c r="H33" s="10">
        <v>1.3171296296296294E-2</v>
      </c>
      <c r="I33" s="11">
        <v>1.1319444444444443E-2</v>
      </c>
      <c r="J33" s="12" t="s">
        <v>36</v>
      </c>
      <c r="K33" s="8">
        <v>7</v>
      </c>
      <c r="L33" s="8">
        <v>32</v>
      </c>
      <c r="M33" s="8">
        <v>32</v>
      </c>
    </row>
    <row r="34" spans="1:13" hidden="1" x14ac:dyDescent="0.3">
      <c r="A34" s="20">
        <v>78</v>
      </c>
      <c r="B34" s="9" t="s">
        <v>247</v>
      </c>
      <c r="C34" t="s">
        <v>248</v>
      </c>
      <c r="D34" s="8">
        <v>1978</v>
      </c>
      <c r="E34" s="9" t="s">
        <v>249</v>
      </c>
      <c r="F34" s="12" t="s">
        <v>55</v>
      </c>
      <c r="G34" s="10">
        <v>8.912037037037036E-3</v>
      </c>
      <c r="H34" s="10">
        <v>2.0231481481481482E-2</v>
      </c>
      <c r="I34" s="11">
        <v>1.1319444444444446E-2</v>
      </c>
      <c r="J34" s="12" t="s">
        <v>60</v>
      </c>
      <c r="K34" s="8">
        <v>1</v>
      </c>
      <c r="L34" s="8">
        <v>1</v>
      </c>
      <c r="M34" s="8">
        <v>33</v>
      </c>
    </row>
    <row r="35" spans="1:13" hidden="1" x14ac:dyDescent="0.3">
      <c r="A35" s="20">
        <v>98</v>
      </c>
      <c r="B35" s="9" t="s">
        <v>158</v>
      </c>
      <c r="C35" t="s">
        <v>23</v>
      </c>
      <c r="D35" s="8">
        <v>1979</v>
      </c>
      <c r="E35" s="9" t="s">
        <v>39</v>
      </c>
      <c r="F35" s="12" t="s">
        <v>14</v>
      </c>
      <c r="G35" s="10">
        <v>1.1226851851851851E-2</v>
      </c>
      <c r="H35" s="10">
        <v>2.2546296296296297E-2</v>
      </c>
      <c r="I35" s="11">
        <v>1.1319444444444446E-2</v>
      </c>
      <c r="J35" s="12" t="s">
        <v>20</v>
      </c>
      <c r="K35" s="8">
        <v>11</v>
      </c>
      <c r="L35" s="8">
        <v>32</v>
      </c>
      <c r="M35" s="8">
        <v>33</v>
      </c>
    </row>
    <row r="36" spans="1:13" hidden="1" x14ac:dyDescent="0.3">
      <c r="A36" s="20">
        <v>88</v>
      </c>
      <c r="B36" s="9" t="s">
        <v>267</v>
      </c>
      <c r="C36" t="s">
        <v>13</v>
      </c>
      <c r="D36" s="8">
        <v>2006</v>
      </c>
      <c r="E36" s="9" t="s">
        <v>235</v>
      </c>
      <c r="F36" s="12" t="s">
        <v>14</v>
      </c>
      <c r="G36" s="10">
        <v>1.0069444444444443E-2</v>
      </c>
      <c r="H36" s="10">
        <v>2.1400462962962965E-2</v>
      </c>
      <c r="I36" s="11">
        <v>1.1331018518518522E-2</v>
      </c>
      <c r="J36" s="12" t="s">
        <v>27</v>
      </c>
      <c r="K36" s="8">
        <v>4</v>
      </c>
      <c r="L36" s="8">
        <v>34</v>
      </c>
      <c r="M36" s="8">
        <v>35</v>
      </c>
    </row>
    <row r="37" spans="1:13" hidden="1" x14ac:dyDescent="0.3">
      <c r="A37" s="20">
        <v>30</v>
      </c>
      <c r="B37" s="9" t="s">
        <v>290</v>
      </c>
      <c r="C37" t="s">
        <v>291</v>
      </c>
      <c r="D37" s="8">
        <v>1957</v>
      </c>
      <c r="E37" s="9" t="s">
        <v>292</v>
      </c>
      <c r="F37" s="12" t="s">
        <v>14</v>
      </c>
      <c r="G37" s="10">
        <v>3.3564814814814811E-3</v>
      </c>
      <c r="H37" s="10">
        <v>1.4710648148148148E-2</v>
      </c>
      <c r="I37" s="11">
        <v>1.1354166666666667E-2</v>
      </c>
      <c r="J37" s="12" t="s">
        <v>50</v>
      </c>
      <c r="K37" s="8">
        <v>3</v>
      </c>
      <c r="L37" s="8">
        <v>35</v>
      </c>
      <c r="M37" s="8">
        <v>36</v>
      </c>
    </row>
    <row r="38" spans="1:13" hidden="1" x14ac:dyDescent="0.3">
      <c r="A38" s="20">
        <v>87</v>
      </c>
      <c r="B38" s="9" t="s">
        <v>267</v>
      </c>
      <c r="C38" t="s">
        <v>47</v>
      </c>
      <c r="D38" s="8">
        <v>2008</v>
      </c>
      <c r="E38" s="9" t="s">
        <v>268</v>
      </c>
      <c r="F38" s="12" t="s">
        <v>14</v>
      </c>
      <c r="G38" s="10">
        <v>9.9537037037037025E-3</v>
      </c>
      <c r="H38" s="10">
        <v>2.1354166666666664E-2</v>
      </c>
      <c r="I38" s="11">
        <v>1.1400462962962961E-2</v>
      </c>
      <c r="J38" s="12" t="s">
        <v>27</v>
      </c>
      <c r="K38" s="8">
        <v>5</v>
      </c>
      <c r="L38" s="8">
        <v>36</v>
      </c>
      <c r="M38" s="8">
        <v>37</v>
      </c>
    </row>
    <row r="39" spans="1:13" hidden="1" x14ac:dyDescent="0.3">
      <c r="A39" s="20">
        <v>103</v>
      </c>
      <c r="B39" s="9" t="s">
        <v>46</v>
      </c>
      <c r="C39" t="s">
        <v>47</v>
      </c>
      <c r="D39" s="8">
        <v>1984</v>
      </c>
      <c r="E39" s="9" t="s">
        <v>48</v>
      </c>
      <c r="F39" s="12" t="s">
        <v>14</v>
      </c>
      <c r="G39" s="10">
        <v>1.1805555555555555E-2</v>
      </c>
      <c r="H39" s="10">
        <v>2.3217592592592592E-2</v>
      </c>
      <c r="I39" s="11">
        <v>1.1412037037037037E-2</v>
      </c>
      <c r="J39" s="12" t="s">
        <v>15</v>
      </c>
      <c r="K39" s="8">
        <v>11</v>
      </c>
      <c r="L39" s="8">
        <v>37</v>
      </c>
      <c r="M39" s="8">
        <v>38</v>
      </c>
    </row>
    <row r="40" spans="1:13" hidden="1" x14ac:dyDescent="0.3">
      <c r="A40" s="20">
        <v>111</v>
      </c>
      <c r="B40" s="9" t="s">
        <v>236</v>
      </c>
      <c r="C40" t="s">
        <v>237</v>
      </c>
      <c r="D40" s="8">
        <v>2007</v>
      </c>
      <c r="E40" s="9" t="s">
        <v>160</v>
      </c>
      <c r="F40" s="12" t="s">
        <v>55</v>
      </c>
      <c r="G40" s="10">
        <v>1.2731481481481481E-2</v>
      </c>
      <c r="H40" s="10">
        <v>2.4166666666666666E-2</v>
      </c>
      <c r="I40" s="11">
        <v>1.1435185185185185E-2</v>
      </c>
      <c r="J40" s="12" t="s">
        <v>56</v>
      </c>
      <c r="K40" s="8">
        <v>1</v>
      </c>
      <c r="L40" s="8">
        <v>2</v>
      </c>
      <c r="M40" s="8">
        <v>39</v>
      </c>
    </row>
    <row r="41" spans="1:13" hidden="1" x14ac:dyDescent="0.3">
      <c r="A41" s="20">
        <v>28</v>
      </c>
      <c r="B41" s="9" t="s">
        <v>209</v>
      </c>
      <c r="C41" t="s">
        <v>40</v>
      </c>
      <c r="D41" s="8">
        <v>1963</v>
      </c>
      <c r="E41" s="9" t="s">
        <v>18</v>
      </c>
      <c r="F41" s="12" t="s">
        <v>14</v>
      </c>
      <c r="G41" s="10">
        <v>3.1249999999999997E-3</v>
      </c>
      <c r="H41" s="10">
        <v>1.4652777777777778E-2</v>
      </c>
      <c r="I41" s="11">
        <v>1.1527777777777779E-2</v>
      </c>
      <c r="J41" s="12" t="s">
        <v>36</v>
      </c>
      <c r="K41" s="8">
        <v>8</v>
      </c>
      <c r="L41" s="8">
        <v>38</v>
      </c>
      <c r="M41" s="8">
        <v>40</v>
      </c>
    </row>
    <row r="42" spans="1:13" hidden="1" x14ac:dyDescent="0.3">
      <c r="A42" s="20">
        <v>23</v>
      </c>
      <c r="B42" s="9" t="s">
        <v>306</v>
      </c>
      <c r="C42" t="s">
        <v>23</v>
      </c>
      <c r="D42" s="8">
        <v>2002</v>
      </c>
      <c r="E42" s="9" t="s">
        <v>259</v>
      </c>
      <c r="F42" s="12" t="s">
        <v>14</v>
      </c>
      <c r="G42" s="10">
        <v>2.5462962962962961E-3</v>
      </c>
      <c r="H42" s="10">
        <v>1.4155092592592592E-2</v>
      </c>
      <c r="I42" s="11">
        <v>1.1608796296296296E-2</v>
      </c>
      <c r="J42" s="12" t="s">
        <v>27</v>
      </c>
      <c r="K42" s="8">
        <v>6</v>
      </c>
      <c r="L42" s="8">
        <v>39</v>
      </c>
      <c r="M42" s="8">
        <v>41</v>
      </c>
    </row>
    <row r="43" spans="1:13" hidden="1" x14ac:dyDescent="0.3">
      <c r="A43" s="20">
        <v>99</v>
      </c>
      <c r="B43" s="9" t="s">
        <v>218</v>
      </c>
      <c r="C43" t="s">
        <v>59</v>
      </c>
      <c r="D43" s="8">
        <v>1985</v>
      </c>
      <c r="E43" s="9" t="s">
        <v>219</v>
      </c>
      <c r="F43" s="12" t="s">
        <v>55</v>
      </c>
      <c r="G43" s="10">
        <v>1.1342592592592592E-2</v>
      </c>
      <c r="H43" s="10">
        <v>2.3032407407407404E-2</v>
      </c>
      <c r="I43" s="11">
        <v>1.1689814814814813E-2</v>
      </c>
      <c r="J43" s="12" t="s">
        <v>60</v>
      </c>
      <c r="K43" s="8">
        <v>2</v>
      </c>
      <c r="L43" s="8">
        <v>3</v>
      </c>
      <c r="M43" s="8">
        <v>42</v>
      </c>
    </row>
    <row r="44" spans="1:13" hidden="1" x14ac:dyDescent="0.3">
      <c r="A44" s="20">
        <v>33</v>
      </c>
      <c r="B44" s="9" t="s">
        <v>161</v>
      </c>
      <c r="C44" t="s">
        <v>162</v>
      </c>
      <c r="D44" s="8">
        <v>1969</v>
      </c>
      <c r="E44" s="9" t="s">
        <v>163</v>
      </c>
      <c r="F44" s="12" t="s">
        <v>14</v>
      </c>
      <c r="G44" s="10">
        <v>3.7037037037037034E-3</v>
      </c>
      <c r="H44" s="10">
        <v>1.539351851851852E-2</v>
      </c>
      <c r="I44" s="11">
        <v>1.1689814814814816E-2</v>
      </c>
      <c r="J44" s="12" t="s">
        <v>36</v>
      </c>
      <c r="K44" s="8">
        <v>9</v>
      </c>
      <c r="L44" s="8">
        <v>40</v>
      </c>
      <c r="M44" s="8">
        <v>43</v>
      </c>
    </row>
    <row r="45" spans="1:13" hidden="1" x14ac:dyDescent="0.3">
      <c r="A45" s="20">
        <v>91</v>
      </c>
      <c r="B45" s="9" t="s">
        <v>220</v>
      </c>
      <c r="C45" t="s">
        <v>166</v>
      </c>
      <c r="D45" s="8">
        <v>1974</v>
      </c>
      <c r="E45" s="9" t="s">
        <v>221</v>
      </c>
      <c r="F45" s="12" t="s">
        <v>55</v>
      </c>
      <c r="G45" s="10">
        <v>1.0416666666666666E-2</v>
      </c>
      <c r="H45" s="10">
        <v>2.2280092592592591E-2</v>
      </c>
      <c r="I45" s="11">
        <v>1.1863425925925925E-2</v>
      </c>
      <c r="J45" s="12" t="s">
        <v>82</v>
      </c>
      <c r="K45" s="8">
        <v>1</v>
      </c>
      <c r="L45" s="8">
        <v>4</v>
      </c>
      <c r="M45" s="8">
        <v>44</v>
      </c>
    </row>
    <row r="46" spans="1:13" hidden="1" x14ac:dyDescent="0.3">
      <c r="A46" s="20">
        <v>40</v>
      </c>
      <c r="B46" s="9" t="s">
        <v>32</v>
      </c>
      <c r="C46" t="s">
        <v>13</v>
      </c>
      <c r="D46" s="8">
        <v>1975</v>
      </c>
      <c r="E46" s="9" t="s">
        <v>33</v>
      </c>
      <c r="F46" s="12" t="s">
        <v>14</v>
      </c>
      <c r="G46" s="10">
        <v>4.5138888888888885E-3</v>
      </c>
      <c r="H46" s="10">
        <v>1.6423611111111111E-2</v>
      </c>
      <c r="I46" s="11">
        <v>1.1909722222222223E-2</v>
      </c>
      <c r="J46" s="12" t="s">
        <v>20</v>
      </c>
      <c r="K46" s="8">
        <v>12</v>
      </c>
      <c r="L46" s="8">
        <v>41</v>
      </c>
      <c r="M46" s="8">
        <v>45</v>
      </c>
    </row>
    <row r="47" spans="1:13" hidden="1" x14ac:dyDescent="0.3">
      <c r="A47" s="20">
        <v>43</v>
      </c>
      <c r="B47" s="9" t="s">
        <v>81</v>
      </c>
      <c r="C47" t="s">
        <v>44</v>
      </c>
      <c r="D47" s="8">
        <v>1975</v>
      </c>
      <c r="E47" s="9" t="s">
        <v>51</v>
      </c>
      <c r="F47" s="12" t="s">
        <v>14</v>
      </c>
      <c r="G47" s="10">
        <v>4.8611111111111103E-3</v>
      </c>
      <c r="H47" s="10">
        <v>1.6782407407407409E-2</v>
      </c>
      <c r="I47" s="11">
        <v>1.1921296296296298E-2</v>
      </c>
      <c r="J47" s="12" t="s">
        <v>20</v>
      </c>
      <c r="K47" s="8">
        <v>13</v>
      </c>
      <c r="L47" s="8">
        <v>42</v>
      </c>
      <c r="M47" s="8">
        <v>46</v>
      </c>
    </row>
    <row r="48" spans="1:13" hidden="1" x14ac:dyDescent="0.3">
      <c r="A48" s="20">
        <v>76</v>
      </c>
      <c r="B48" s="9" t="s">
        <v>295</v>
      </c>
      <c r="C48" t="s">
        <v>71</v>
      </c>
      <c r="D48" s="8">
        <v>1960</v>
      </c>
      <c r="E48" s="9" t="s">
        <v>42</v>
      </c>
      <c r="F48" s="12" t="s">
        <v>14</v>
      </c>
      <c r="G48" s="10">
        <v>8.6805555555555542E-3</v>
      </c>
      <c r="H48" s="10">
        <v>2.0821759259259259E-2</v>
      </c>
      <c r="I48" s="11">
        <v>1.2141203703703704E-2</v>
      </c>
      <c r="J48" s="12" t="s">
        <v>50</v>
      </c>
      <c r="K48" s="8">
        <v>4</v>
      </c>
      <c r="L48" s="8">
        <v>43</v>
      </c>
      <c r="M48" s="8">
        <v>47</v>
      </c>
    </row>
    <row r="49" spans="1:13" hidden="1" x14ac:dyDescent="0.3">
      <c r="A49" s="20">
        <v>94</v>
      </c>
      <c r="B49" s="9" t="s">
        <v>240</v>
      </c>
      <c r="C49" t="s">
        <v>241</v>
      </c>
      <c r="D49" s="8">
        <v>1990</v>
      </c>
      <c r="E49" s="9" t="s">
        <v>242</v>
      </c>
      <c r="F49" s="12" t="s">
        <v>55</v>
      </c>
      <c r="G49" s="10">
        <v>1.0763888888888889E-2</v>
      </c>
      <c r="H49" s="10">
        <v>2.2951388888888886E-2</v>
      </c>
      <c r="I49" s="11">
        <v>1.2187499999999997E-2</v>
      </c>
      <c r="J49" s="12" t="s">
        <v>64</v>
      </c>
      <c r="K49" s="8">
        <v>1</v>
      </c>
      <c r="L49" s="8">
        <v>5</v>
      </c>
      <c r="M49" s="8">
        <v>48</v>
      </c>
    </row>
    <row r="50" spans="1:13" hidden="1" x14ac:dyDescent="0.3">
      <c r="A50" s="20">
        <v>85</v>
      </c>
      <c r="B50" s="9" t="s">
        <v>267</v>
      </c>
      <c r="C50" t="s">
        <v>38</v>
      </c>
      <c r="D50" s="8">
        <v>1968</v>
      </c>
      <c r="E50" s="9" t="s">
        <v>288</v>
      </c>
      <c r="F50" s="12" t="s">
        <v>14</v>
      </c>
      <c r="G50" s="10">
        <v>9.7222222222222206E-3</v>
      </c>
      <c r="H50" s="10">
        <v>2.1921296296296296E-2</v>
      </c>
      <c r="I50" s="11">
        <v>1.2199074074074076E-2</v>
      </c>
      <c r="J50" s="12" t="s">
        <v>36</v>
      </c>
      <c r="K50" s="8">
        <v>10</v>
      </c>
      <c r="L50" s="8">
        <v>44</v>
      </c>
      <c r="M50" s="8">
        <v>49</v>
      </c>
    </row>
    <row r="51" spans="1:13" hidden="1" x14ac:dyDescent="0.3">
      <c r="A51" s="20">
        <v>81</v>
      </c>
      <c r="B51" s="9" t="s">
        <v>188</v>
      </c>
      <c r="C51" t="s">
        <v>72</v>
      </c>
      <c r="D51" s="8">
        <v>1979</v>
      </c>
      <c r="E51" s="9" t="s">
        <v>181</v>
      </c>
      <c r="F51" s="12" t="s">
        <v>14</v>
      </c>
      <c r="G51" s="10">
        <v>9.2592592592592587E-3</v>
      </c>
      <c r="H51" s="10">
        <v>2.146990740740741E-2</v>
      </c>
      <c r="I51" s="11">
        <v>1.2210648148148151E-2</v>
      </c>
      <c r="J51" s="12" t="s">
        <v>20</v>
      </c>
      <c r="K51" s="8">
        <v>14</v>
      </c>
      <c r="L51" s="8">
        <v>45</v>
      </c>
      <c r="M51" s="8">
        <v>50</v>
      </c>
    </row>
    <row r="52" spans="1:13" hidden="1" x14ac:dyDescent="0.3">
      <c r="A52" s="20">
        <v>86</v>
      </c>
      <c r="B52" s="9" t="s">
        <v>233</v>
      </c>
      <c r="C52" t="s">
        <v>234</v>
      </c>
      <c r="D52" s="8">
        <v>2004</v>
      </c>
      <c r="E52" s="9" t="s">
        <v>235</v>
      </c>
      <c r="F52" s="12" t="s">
        <v>55</v>
      </c>
      <c r="G52" s="10">
        <v>9.8379629629629615E-3</v>
      </c>
      <c r="H52" s="10">
        <v>2.2060185185185183E-2</v>
      </c>
      <c r="I52" s="11">
        <v>1.2222222222222221E-2</v>
      </c>
      <c r="J52" s="12" t="s">
        <v>56</v>
      </c>
      <c r="K52" s="8">
        <v>2</v>
      </c>
      <c r="L52" s="8">
        <v>6</v>
      </c>
      <c r="M52" s="8">
        <v>51</v>
      </c>
    </row>
    <row r="53" spans="1:13" hidden="1" x14ac:dyDescent="0.3">
      <c r="A53" s="20">
        <v>48</v>
      </c>
      <c r="B53" s="9" t="s">
        <v>65</v>
      </c>
      <c r="C53" t="s">
        <v>23</v>
      </c>
      <c r="D53" s="8">
        <v>1963</v>
      </c>
      <c r="E53" s="9" t="s">
        <v>66</v>
      </c>
      <c r="F53" s="12" t="s">
        <v>14</v>
      </c>
      <c r="G53" s="10">
        <v>5.439814814814814E-3</v>
      </c>
      <c r="H53" s="10">
        <v>1.7662037037037035E-2</v>
      </c>
      <c r="I53" s="11">
        <v>1.2222222222222221E-2</v>
      </c>
      <c r="J53" s="12" t="s">
        <v>36</v>
      </c>
      <c r="K53" s="8">
        <v>11</v>
      </c>
      <c r="L53" s="8">
        <v>46</v>
      </c>
      <c r="M53" s="8">
        <v>51</v>
      </c>
    </row>
    <row r="54" spans="1:13" hidden="1" x14ac:dyDescent="0.3">
      <c r="A54" s="20">
        <v>71</v>
      </c>
      <c r="B54" s="9" t="s">
        <v>176</v>
      </c>
      <c r="C54" t="s">
        <v>177</v>
      </c>
      <c r="D54" s="8">
        <v>2009</v>
      </c>
      <c r="E54" s="9" t="s">
        <v>178</v>
      </c>
      <c r="F54" s="12" t="s">
        <v>14</v>
      </c>
      <c r="G54" s="10">
        <v>8.1018518518518514E-3</v>
      </c>
      <c r="H54" s="10">
        <v>2.045138888888889E-2</v>
      </c>
      <c r="I54" s="11">
        <v>1.2349537037037039E-2</v>
      </c>
      <c r="J54" s="12" t="s">
        <v>27</v>
      </c>
      <c r="K54" s="8">
        <v>7</v>
      </c>
      <c r="L54" s="8">
        <v>47</v>
      </c>
      <c r="M54" s="8">
        <v>53</v>
      </c>
    </row>
    <row r="55" spans="1:13" hidden="1" x14ac:dyDescent="0.3">
      <c r="A55" s="20">
        <v>72</v>
      </c>
      <c r="B55" s="9" t="s">
        <v>74</v>
      </c>
      <c r="C55" t="s">
        <v>75</v>
      </c>
      <c r="D55" s="8">
        <v>1961</v>
      </c>
      <c r="E55" s="9" t="s">
        <v>76</v>
      </c>
      <c r="F55" s="12" t="s">
        <v>55</v>
      </c>
      <c r="G55" s="10">
        <v>8.2175925925925923E-3</v>
      </c>
      <c r="H55" s="10">
        <v>2.0625000000000001E-2</v>
      </c>
      <c r="I55" s="11">
        <v>1.2407407407407409E-2</v>
      </c>
      <c r="J55" s="12" t="s">
        <v>77</v>
      </c>
      <c r="K55" s="8">
        <v>1</v>
      </c>
      <c r="L55" s="8">
        <v>7</v>
      </c>
      <c r="M55" s="8">
        <v>54</v>
      </c>
    </row>
    <row r="56" spans="1:13" hidden="1" x14ac:dyDescent="0.3">
      <c r="A56" s="20">
        <v>51</v>
      </c>
      <c r="B56" s="9" t="s">
        <v>87</v>
      </c>
      <c r="C56" t="s">
        <v>28</v>
      </c>
      <c r="D56" s="8">
        <v>1958</v>
      </c>
      <c r="E56" s="9" t="s">
        <v>102</v>
      </c>
      <c r="F56" s="12" t="s">
        <v>14</v>
      </c>
      <c r="G56" s="10">
        <v>5.7870370370370367E-3</v>
      </c>
      <c r="H56" s="10">
        <v>1.8553240740740742E-2</v>
      </c>
      <c r="I56" s="11">
        <v>1.2766203703703705E-2</v>
      </c>
      <c r="J56" s="12" t="s">
        <v>50</v>
      </c>
      <c r="K56" s="8">
        <v>5</v>
      </c>
      <c r="L56" s="8">
        <v>48</v>
      </c>
      <c r="M56" s="8">
        <v>55</v>
      </c>
    </row>
    <row r="57" spans="1:13" hidden="1" x14ac:dyDescent="0.3">
      <c r="A57" s="20">
        <v>110</v>
      </c>
      <c r="B57" s="9" t="s">
        <v>226</v>
      </c>
      <c r="C57" t="s">
        <v>95</v>
      </c>
      <c r="D57" s="8">
        <v>1965</v>
      </c>
      <c r="E57" s="9" t="s">
        <v>227</v>
      </c>
      <c r="F57" s="12" t="s">
        <v>55</v>
      </c>
      <c r="G57" s="10">
        <v>1.261574074074074E-2</v>
      </c>
      <c r="H57" s="10">
        <v>2.5439814814814814E-2</v>
      </c>
      <c r="I57" s="11">
        <v>1.2824074074074075E-2</v>
      </c>
      <c r="J57" s="12" t="s">
        <v>77</v>
      </c>
      <c r="K57" s="8">
        <v>2</v>
      </c>
      <c r="L57" s="8">
        <v>8</v>
      </c>
      <c r="M57" s="8">
        <v>56</v>
      </c>
    </row>
    <row r="58" spans="1:13" hidden="1" x14ac:dyDescent="0.3">
      <c r="A58" s="20">
        <v>45</v>
      </c>
      <c r="B58" s="9" t="s">
        <v>243</v>
      </c>
      <c r="C58" t="s">
        <v>244</v>
      </c>
      <c r="D58" s="8">
        <v>1995</v>
      </c>
      <c r="E58" s="9" t="s">
        <v>51</v>
      </c>
      <c r="F58" s="12" t="s">
        <v>55</v>
      </c>
      <c r="G58" s="10">
        <v>5.0925925925925921E-3</v>
      </c>
      <c r="H58" s="10">
        <v>1.7962962962962962E-2</v>
      </c>
      <c r="I58" s="11">
        <v>1.2870370370370369E-2</v>
      </c>
      <c r="J58" s="12" t="s">
        <v>64</v>
      </c>
      <c r="K58" s="8">
        <v>2</v>
      </c>
      <c r="L58" s="8">
        <v>9</v>
      </c>
      <c r="M58" s="8">
        <v>57</v>
      </c>
    </row>
    <row r="59" spans="1:13" hidden="1" x14ac:dyDescent="0.3">
      <c r="A59" s="20">
        <v>53</v>
      </c>
      <c r="B59" s="9" t="s">
        <v>238</v>
      </c>
      <c r="C59" t="s">
        <v>239</v>
      </c>
      <c r="D59" s="8">
        <v>1987</v>
      </c>
      <c r="E59" s="9" t="s">
        <v>83</v>
      </c>
      <c r="F59" s="12" t="s">
        <v>55</v>
      </c>
      <c r="G59" s="10">
        <v>6.0185185185185177E-3</v>
      </c>
      <c r="H59" s="10">
        <v>1.8935185185185183E-2</v>
      </c>
      <c r="I59" s="11">
        <v>1.2916666666666667E-2</v>
      </c>
      <c r="J59" s="12" t="s">
        <v>64</v>
      </c>
      <c r="K59" s="8">
        <v>3</v>
      </c>
      <c r="L59" s="8">
        <v>10</v>
      </c>
      <c r="M59" s="8">
        <v>58</v>
      </c>
    </row>
    <row r="60" spans="1:13" hidden="1" x14ac:dyDescent="0.3">
      <c r="A60" s="20">
        <v>80</v>
      </c>
      <c r="B60" s="9" t="s">
        <v>223</v>
      </c>
      <c r="C60" t="s">
        <v>224</v>
      </c>
      <c r="D60" s="8">
        <v>1971</v>
      </c>
      <c r="E60" s="9" t="s">
        <v>102</v>
      </c>
      <c r="F60" s="12" t="s">
        <v>55</v>
      </c>
      <c r="G60" s="10">
        <v>9.1435185185185178E-3</v>
      </c>
      <c r="H60" s="10">
        <v>2.2210648148148149E-2</v>
      </c>
      <c r="I60" s="11">
        <v>1.3067129629629632E-2</v>
      </c>
      <c r="J60" s="12" t="s">
        <v>82</v>
      </c>
      <c r="K60" s="8">
        <v>2</v>
      </c>
      <c r="L60" s="8">
        <v>11</v>
      </c>
      <c r="M60" s="8">
        <v>59</v>
      </c>
    </row>
    <row r="61" spans="1:13" hidden="1" x14ac:dyDescent="0.3">
      <c r="A61" s="20">
        <v>74</v>
      </c>
      <c r="B61" s="9" t="s">
        <v>78</v>
      </c>
      <c r="C61" t="s">
        <v>79</v>
      </c>
      <c r="D61" s="8">
        <v>1960</v>
      </c>
      <c r="E61" s="9" t="s">
        <v>102</v>
      </c>
      <c r="F61" s="12" t="s">
        <v>55</v>
      </c>
      <c r="G61" s="10">
        <v>8.4490740740740741E-3</v>
      </c>
      <c r="H61" s="10">
        <v>2.1574074074074075E-2</v>
      </c>
      <c r="I61" s="11">
        <v>1.3125000000000001E-2</v>
      </c>
      <c r="J61" s="12" t="s">
        <v>77</v>
      </c>
      <c r="K61" s="8">
        <v>3</v>
      </c>
      <c r="L61" s="8">
        <v>12</v>
      </c>
      <c r="M61" s="8">
        <v>60</v>
      </c>
    </row>
    <row r="62" spans="1:13" hidden="1" x14ac:dyDescent="0.3">
      <c r="A62" s="20">
        <v>107</v>
      </c>
      <c r="B62" s="9" t="s">
        <v>169</v>
      </c>
      <c r="C62" t="s">
        <v>170</v>
      </c>
      <c r="D62" s="8">
        <v>2011</v>
      </c>
      <c r="E62" s="9" t="s">
        <v>171</v>
      </c>
      <c r="F62" s="12" t="s">
        <v>55</v>
      </c>
      <c r="G62" s="10">
        <v>1.2268518518518517E-2</v>
      </c>
      <c r="H62" s="10">
        <v>2.5416666666666667E-2</v>
      </c>
      <c r="I62" s="11">
        <v>1.314814814814815E-2</v>
      </c>
      <c r="J62" s="12" t="s">
        <v>56</v>
      </c>
      <c r="K62" s="8">
        <v>3</v>
      </c>
      <c r="L62" s="8">
        <v>13</v>
      </c>
      <c r="M62" s="8">
        <v>61</v>
      </c>
    </row>
    <row r="63" spans="1:13" hidden="1" x14ac:dyDescent="0.3">
      <c r="A63" s="20">
        <v>59</v>
      </c>
      <c r="B63" s="9" t="s">
        <v>284</v>
      </c>
      <c r="C63" t="s">
        <v>72</v>
      </c>
      <c r="D63" s="8">
        <v>1964</v>
      </c>
      <c r="E63" s="9" t="s">
        <v>285</v>
      </c>
      <c r="F63" s="12" t="s">
        <v>14</v>
      </c>
      <c r="G63" s="10">
        <v>6.7129629629629622E-3</v>
      </c>
      <c r="H63" s="10">
        <v>2.0081018518518519E-2</v>
      </c>
      <c r="I63" s="11">
        <v>1.3368055555555557E-2</v>
      </c>
      <c r="J63" s="12" t="s">
        <v>36</v>
      </c>
      <c r="K63" s="8">
        <v>12</v>
      </c>
      <c r="L63" s="8">
        <v>49</v>
      </c>
      <c r="M63" s="8">
        <v>62</v>
      </c>
    </row>
    <row r="64" spans="1:13" hidden="1" x14ac:dyDescent="0.3">
      <c r="A64" s="20">
        <v>115</v>
      </c>
      <c r="B64" s="9" t="s">
        <v>208</v>
      </c>
      <c r="C64" t="s">
        <v>85</v>
      </c>
      <c r="D64" s="8">
        <v>1962</v>
      </c>
      <c r="E64" s="9" t="s">
        <v>154</v>
      </c>
      <c r="F64" s="12" t="s">
        <v>14</v>
      </c>
      <c r="G64" s="10">
        <v>1.3194444444444443E-2</v>
      </c>
      <c r="H64" s="10">
        <v>2.6585648148148146E-2</v>
      </c>
      <c r="I64" s="11">
        <v>1.3391203703703704E-2</v>
      </c>
      <c r="J64" s="12" t="s">
        <v>36</v>
      </c>
      <c r="K64" s="8">
        <v>13</v>
      </c>
      <c r="L64" s="8">
        <v>50</v>
      </c>
      <c r="M64" s="8">
        <v>63</v>
      </c>
    </row>
    <row r="65" spans="1:13" hidden="1" x14ac:dyDescent="0.3">
      <c r="A65" s="20">
        <v>18</v>
      </c>
      <c r="B65" s="9" t="s">
        <v>80</v>
      </c>
      <c r="C65" t="s">
        <v>49</v>
      </c>
      <c r="D65" s="8">
        <v>1956</v>
      </c>
      <c r="E65" s="9" t="s">
        <v>42</v>
      </c>
      <c r="F65" s="12" t="s">
        <v>14</v>
      </c>
      <c r="G65" s="10">
        <v>1.9675925925925924E-3</v>
      </c>
      <c r="H65" s="10">
        <v>1.5555555555555553E-2</v>
      </c>
      <c r="I65" s="11">
        <v>1.3587962962962961E-2</v>
      </c>
      <c r="J65" s="12" t="s">
        <v>50</v>
      </c>
      <c r="K65" s="8">
        <v>6</v>
      </c>
      <c r="L65" s="8">
        <v>51</v>
      </c>
      <c r="M65" s="8">
        <v>64</v>
      </c>
    </row>
    <row r="66" spans="1:13" hidden="1" x14ac:dyDescent="0.3">
      <c r="A66" s="20">
        <v>66</v>
      </c>
      <c r="B66" s="9" t="s">
        <v>266</v>
      </c>
      <c r="C66" t="s">
        <v>21</v>
      </c>
      <c r="D66" s="8">
        <v>2003</v>
      </c>
      <c r="E66" s="9" t="s">
        <v>265</v>
      </c>
      <c r="F66" s="12" t="s">
        <v>14</v>
      </c>
      <c r="G66" s="10">
        <v>7.5231481481481477E-3</v>
      </c>
      <c r="H66" s="10">
        <v>2.1157407407407406E-2</v>
      </c>
      <c r="I66" s="11">
        <v>1.3634259259259259E-2</v>
      </c>
      <c r="J66" s="12" t="s">
        <v>27</v>
      </c>
      <c r="K66" s="8">
        <v>8</v>
      </c>
      <c r="L66" s="8">
        <v>52</v>
      </c>
      <c r="M66" s="8">
        <v>65</v>
      </c>
    </row>
    <row r="67" spans="1:13" hidden="1" x14ac:dyDescent="0.3">
      <c r="A67" s="20">
        <v>52</v>
      </c>
      <c r="B67" s="9" t="s">
        <v>84</v>
      </c>
      <c r="C67" t="s">
        <v>25</v>
      </c>
      <c r="D67" s="8">
        <v>1959</v>
      </c>
      <c r="E67" s="9" t="s">
        <v>83</v>
      </c>
      <c r="F67" s="12" t="s">
        <v>14</v>
      </c>
      <c r="G67" s="10">
        <v>5.9027777777777776E-3</v>
      </c>
      <c r="H67" s="10">
        <v>1.9594907407407405E-2</v>
      </c>
      <c r="I67" s="11">
        <v>1.3692129629629627E-2</v>
      </c>
      <c r="J67" s="12" t="s">
        <v>50</v>
      </c>
      <c r="K67" s="8">
        <v>7</v>
      </c>
      <c r="L67" s="8">
        <v>53</v>
      </c>
      <c r="M67" s="8">
        <v>66</v>
      </c>
    </row>
    <row r="68" spans="1:13" hidden="1" x14ac:dyDescent="0.3">
      <c r="A68" s="20">
        <v>101</v>
      </c>
      <c r="B68" s="9" t="s">
        <v>271</v>
      </c>
      <c r="C68" t="s">
        <v>272</v>
      </c>
      <c r="D68" s="8">
        <v>1991</v>
      </c>
      <c r="E68" s="9" t="s">
        <v>273</v>
      </c>
      <c r="F68" s="12" t="s">
        <v>14</v>
      </c>
      <c r="G68" s="10">
        <v>1.1574074074074073E-2</v>
      </c>
      <c r="H68" s="10">
        <v>2.5289351851851851E-2</v>
      </c>
      <c r="I68" s="11">
        <v>1.3715277777777778E-2</v>
      </c>
      <c r="J68" s="12" t="s">
        <v>15</v>
      </c>
      <c r="K68" s="8">
        <v>12</v>
      </c>
      <c r="L68" s="8">
        <v>54</v>
      </c>
      <c r="M68" s="8">
        <v>67</v>
      </c>
    </row>
    <row r="69" spans="1:13" hidden="1" x14ac:dyDescent="0.3">
      <c r="A69" s="20">
        <v>65</v>
      </c>
      <c r="B69" s="9" t="s">
        <v>263</v>
      </c>
      <c r="C69" t="s">
        <v>264</v>
      </c>
      <c r="D69" s="8">
        <v>2007</v>
      </c>
      <c r="E69" s="9" t="s">
        <v>265</v>
      </c>
      <c r="F69" s="12" t="s">
        <v>14</v>
      </c>
      <c r="G69" s="10">
        <v>7.4074074074074068E-3</v>
      </c>
      <c r="H69" s="10">
        <v>2.1203703703703707E-2</v>
      </c>
      <c r="I69" s="11">
        <v>1.37962962962963E-2</v>
      </c>
      <c r="J69" s="12" t="s">
        <v>27</v>
      </c>
      <c r="K69" s="8">
        <v>9</v>
      </c>
      <c r="L69" s="8">
        <v>55</v>
      </c>
      <c r="M69" s="8">
        <v>68</v>
      </c>
    </row>
    <row r="70" spans="1:13" hidden="1" x14ac:dyDescent="0.3">
      <c r="A70" s="20">
        <v>117</v>
      </c>
      <c r="B70" s="9" t="s">
        <v>215</v>
      </c>
      <c r="C70" t="s">
        <v>216</v>
      </c>
      <c r="D70" s="8">
        <v>2000</v>
      </c>
      <c r="E70" s="9" t="s">
        <v>217</v>
      </c>
      <c r="F70" s="12" t="s">
        <v>55</v>
      </c>
      <c r="G70" s="10">
        <v>1.3425925925925924E-2</v>
      </c>
      <c r="H70" s="10">
        <v>2.7268518518518515E-2</v>
      </c>
      <c r="I70" s="11">
        <v>1.384259259259259E-2</v>
      </c>
      <c r="J70" s="12" t="s">
        <v>64</v>
      </c>
      <c r="K70" s="8">
        <v>4</v>
      </c>
      <c r="L70" s="8">
        <v>14</v>
      </c>
      <c r="M70" s="8">
        <v>69</v>
      </c>
    </row>
    <row r="71" spans="1:13" hidden="1" x14ac:dyDescent="0.3">
      <c r="A71" s="20">
        <v>68</v>
      </c>
      <c r="B71" s="9" t="s">
        <v>34</v>
      </c>
      <c r="C71" t="s">
        <v>72</v>
      </c>
      <c r="D71" s="8">
        <v>1953</v>
      </c>
      <c r="E71" s="9" t="s">
        <v>42</v>
      </c>
      <c r="F71" s="12" t="s">
        <v>14</v>
      </c>
      <c r="G71" s="10">
        <v>7.7546296296296287E-3</v>
      </c>
      <c r="H71" s="10">
        <v>2.1608796296296296E-2</v>
      </c>
      <c r="I71" s="11">
        <v>1.3854166666666667E-2</v>
      </c>
      <c r="J71" s="12" t="s">
        <v>50</v>
      </c>
      <c r="K71" s="8">
        <v>8</v>
      </c>
      <c r="L71" s="8">
        <v>56</v>
      </c>
      <c r="M71" s="8">
        <v>70</v>
      </c>
    </row>
    <row r="72" spans="1:13" hidden="1" x14ac:dyDescent="0.3">
      <c r="A72" s="20">
        <v>67</v>
      </c>
      <c r="B72" s="9" t="s">
        <v>90</v>
      </c>
      <c r="C72" t="s">
        <v>91</v>
      </c>
      <c r="D72" s="8">
        <v>1962</v>
      </c>
      <c r="E72" s="9" t="s">
        <v>42</v>
      </c>
      <c r="F72" s="12" t="s">
        <v>55</v>
      </c>
      <c r="G72" s="10">
        <v>7.6388888888888886E-3</v>
      </c>
      <c r="H72" s="10">
        <v>2.1504629629629627E-2</v>
      </c>
      <c r="I72" s="11">
        <v>1.3865740740740738E-2</v>
      </c>
      <c r="J72" s="12" t="s">
        <v>77</v>
      </c>
      <c r="K72" s="8">
        <v>4</v>
      </c>
      <c r="L72" s="8">
        <v>15</v>
      </c>
      <c r="M72" s="8">
        <v>71</v>
      </c>
    </row>
    <row r="73" spans="1:13" hidden="1" x14ac:dyDescent="0.3">
      <c r="A73" s="20">
        <v>69</v>
      </c>
      <c r="B73" s="9" t="s">
        <v>269</v>
      </c>
      <c r="C73" t="s">
        <v>28</v>
      </c>
      <c r="D73" s="8">
        <v>1985</v>
      </c>
      <c r="E73" s="9" t="s">
        <v>270</v>
      </c>
      <c r="F73" s="12" t="s">
        <v>14</v>
      </c>
      <c r="G73" s="10">
        <v>7.8703703703703696E-3</v>
      </c>
      <c r="H73" s="10">
        <v>2.1747685185185186E-2</v>
      </c>
      <c r="I73" s="11">
        <v>1.3877314814814816E-2</v>
      </c>
      <c r="J73" s="12" t="s">
        <v>15</v>
      </c>
      <c r="K73" s="8">
        <v>13</v>
      </c>
      <c r="L73" s="8">
        <v>57</v>
      </c>
      <c r="M73" s="8">
        <v>72</v>
      </c>
    </row>
    <row r="74" spans="1:13" hidden="1" x14ac:dyDescent="0.3">
      <c r="A74" s="20">
        <v>108</v>
      </c>
      <c r="B74" s="9" t="s">
        <v>169</v>
      </c>
      <c r="C74" t="s">
        <v>222</v>
      </c>
      <c r="D74" s="8">
        <v>1970</v>
      </c>
      <c r="E74" s="9" t="s">
        <v>171</v>
      </c>
      <c r="F74" s="12" t="s">
        <v>55</v>
      </c>
      <c r="G74" s="10">
        <v>1.2384259259259258E-2</v>
      </c>
      <c r="H74" s="10">
        <v>2.6388888888888889E-2</v>
      </c>
      <c r="I74" s="11">
        <v>1.4004629629629631E-2</v>
      </c>
      <c r="J74" s="12" t="s">
        <v>82</v>
      </c>
      <c r="K74" s="8">
        <v>3</v>
      </c>
      <c r="L74" s="8">
        <v>16</v>
      </c>
      <c r="M74" s="8">
        <v>73</v>
      </c>
    </row>
    <row r="75" spans="1:13" hidden="1" x14ac:dyDescent="0.3">
      <c r="A75" s="20">
        <v>104</v>
      </c>
      <c r="B75" s="9" t="s">
        <v>212</v>
      </c>
      <c r="C75" t="s">
        <v>91</v>
      </c>
      <c r="D75" s="8">
        <v>1988</v>
      </c>
      <c r="E75" s="9" t="s">
        <v>213</v>
      </c>
      <c r="F75" s="12" t="s">
        <v>55</v>
      </c>
      <c r="G75" s="10">
        <v>1.1921296296296296E-2</v>
      </c>
      <c r="H75" s="10">
        <v>2.6064814814814815E-2</v>
      </c>
      <c r="I75" s="11">
        <v>1.4143518518518519E-2</v>
      </c>
      <c r="J75" s="12" t="s">
        <v>64</v>
      </c>
      <c r="K75" s="8">
        <v>5</v>
      </c>
      <c r="L75" s="8">
        <v>17</v>
      </c>
      <c r="M75" s="8">
        <v>74</v>
      </c>
    </row>
    <row r="76" spans="1:13" hidden="1" x14ac:dyDescent="0.3">
      <c r="A76" s="20">
        <v>64</v>
      </c>
      <c r="B76" s="9" t="s">
        <v>286</v>
      </c>
      <c r="C76" t="s">
        <v>287</v>
      </c>
      <c r="D76" s="8">
        <v>1969</v>
      </c>
      <c r="E76" s="9" t="s">
        <v>265</v>
      </c>
      <c r="F76" s="12" t="s">
        <v>14</v>
      </c>
      <c r="G76" s="10">
        <v>7.2916666666666659E-3</v>
      </c>
      <c r="H76" s="10">
        <v>2.165509259259259E-2</v>
      </c>
      <c r="I76" s="11">
        <v>1.4363425925925925E-2</v>
      </c>
      <c r="J76" s="12" t="s">
        <v>36</v>
      </c>
      <c r="K76" s="8">
        <v>14</v>
      </c>
      <c r="L76" s="8">
        <v>58</v>
      </c>
      <c r="M76" s="8">
        <v>75</v>
      </c>
    </row>
    <row r="77" spans="1:13" hidden="1" x14ac:dyDescent="0.3">
      <c r="A77" s="20">
        <v>38</v>
      </c>
      <c r="B77" s="9" t="s">
        <v>93</v>
      </c>
      <c r="C77" t="s">
        <v>94</v>
      </c>
      <c r="D77" s="8">
        <v>1962</v>
      </c>
      <c r="E77" s="9" t="s">
        <v>102</v>
      </c>
      <c r="F77" s="12" t="s">
        <v>55</v>
      </c>
      <c r="G77" s="10">
        <v>4.2824074074074066E-3</v>
      </c>
      <c r="H77" s="10">
        <v>1.8680555555555554E-2</v>
      </c>
      <c r="I77" s="11">
        <v>1.4398148148148148E-2</v>
      </c>
      <c r="J77" s="12" t="s">
        <v>77</v>
      </c>
      <c r="K77" s="8">
        <v>5</v>
      </c>
      <c r="L77" s="8">
        <v>18</v>
      </c>
      <c r="M77" s="8">
        <v>76</v>
      </c>
    </row>
    <row r="78" spans="1:13" hidden="1" x14ac:dyDescent="0.3">
      <c r="A78" s="20">
        <v>36</v>
      </c>
      <c r="B78" s="9" t="s">
        <v>260</v>
      </c>
      <c r="C78" t="s">
        <v>26</v>
      </c>
      <c r="D78" s="8">
        <v>1968</v>
      </c>
      <c r="E78" s="9" t="s">
        <v>252</v>
      </c>
      <c r="F78" s="12" t="s">
        <v>14</v>
      </c>
      <c r="G78" s="10">
        <v>4.0509259259259257E-3</v>
      </c>
      <c r="H78" s="10">
        <v>1.8460648148148146E-2</v>
      </c>
      <c r="I78" s="11">
        <v>1.440972222222222E-2</v>
      </c>
      <c r="J78" s="12" t="s">
        <v>36</v>
      </c>
      <c r="K78" s="8">
        <v>15</v>
      </c>
      <c r="L78" s="8">
        <v>59</v>
      </c>
      <c r="M78" s="8">
        <v>77</v>
      </c>
    </row>
    <row r="79" spans="1:13" hidden="1" x14ac:dyDescent="0.3">
      <c r="A79" s="20">
        <v>37</v>
      </c>
      <c r="B79" s="9" t="s">
        <v>250</v>
      </c>
      <c r="C79" t="s">
        <v>251</v>
      </c>
      <c r="D79" s="8">
        <v>1970</v>
      </c>
      <c r="E79" s="9" t="s">
        <v>252</v>
      </c>
      <c r="F79" s="12" t="s">
        <v>55</v>
      </c>
      <c r="G79" s="10">
        <v>4.1666666666666666E-3</v>
      </c>
      <c r="H79" s="10">
        <v>1.8796296296296297E-2</v>
      </c>
      <c r="I79" s="11">
        <v>1.4629629629629631E-2</v>
      </c>
      <c r="J79" s="12" t="s">
        <v>82</v>
      </c>
      <c r="K79" s="8">
        <v>4</v>
      </c>
      <c r="L79" s="8">
        <v>19</v>
      </c>
      <c r="M79" s="8">
        <v>78</v>
      </c>
    </row>
    <row r="80" spans="1:13" hidden="1" x14ac:dyDescent="0.3">
      <c r="A80" s="20">
        <v>19</v>
      </c>
      <c r="B80" s="9" t="s">
        <v>210</v>
      </c>
      <c r="C80" t="s">
        <v>106</v>
      </c>
      <c r="D80" s="8">
        <v>1956</v>
      </c>
      <c r="E80" s="9" t="s">
        <v>211</v>
      </c>
      <c r="F80" s="12" t="s">
        <v>14</v>
      </c>
      <c r="G80" s="10">
        <v>2.0833333333333333E-3</v>
      </c>
      <c r="H80" s="10">
        <v>1.6898148148148148E-2</v>
      </c>
      <c r="I80" s="11">
        <v>1.4814814814814815E-2</v>
      </c>
      <c r="J80" s="12" t="s">
        <v>50</v>
      </c>
      <c r="K80" s="8">
        <v>9</v>
      </c>
      <c r="L80" s="8">
        <v>60</v>
      </c>
      <c r="M80" s="8">
        <v>79</v>
      </c>
    </row>
    <row r="81" spans="1:13" hidden="1" x14ac:dyDescent="0.3">
      <c r="A81" s="20">
        <v>55</v>
      </c>
      <c r="B81" s="9" t="s">
        <v>88</v>
      </c>
      <c r="C81" t="s">
        <v>89</v>
      </c>
      <c r="D81" s="8">
        <v>1974</v>
      </c>
      <c r="E81" s="9" t="s">
        <v>154</v>
      </c>
      <c r="F81" s="12" t="s">
        <v>55</v>
      </c>
      <c r="G81" s="10">
        <v>6.2499999999999995E-3</v>
      </c>
      <c r="H81" s="10">
        <v>2.1099537037037038E-2</v>
      </c>
      <c r="I81" s="11">
        <v>1.484953703703704E-2</v>
      </c>
      <c r="J81" s="12" t="s">
        <v>82</v>
      </c>
      <c r="K81" s="8">
        <v>5</v>
      </c>
      <c r="L81" s="8">
        <v>20</v>
      </c>
      <c r="M81" s="8">
        <v>80</v>
      </c>
    </row>
    <row r="82" spans="1:13" hidden="1" x14ac:dyDescent="0.3">
      <c r="A82" s="20">
        <v>13</v>
      </c>
      <c r="B82" s="9" t="s">
        <v>96</v>
      </c>
      <c r="C82" t="s">
        <v>97</v>
      </c>
      <c r="D82" s="8">
        <v>1947</v>
      </c>
      <c r="E82" s="9" t="s">
        <v>73</v>
      </c>
      <c r="F82" s="12" t="s">
        <v>14</v>
      </c>
      <c r="G82" s="10">
        <v>1.3888888888888887E-3</v>
      </c>
      <c r="H82" s="10">
        <v>1.6296296296296295E-2</v>
      </c>
      <c r="I82" s="11">
        <v>1.4907407407407406E-2</v>
      </c>
      <c r="J82" s="12" t="s">
        <v>86</v>
      </c>
      <c r="K82" s="8">
        <v>1</v>
      </c>
      <c r="L82" s="8">
        <v>61</v>
      </c>
      <c r="M82" s="8">
        <v>81</v>
      </c>
    </row>
    <row r="83" spans="1:13" hidden="1" x14ac:dyDescent="0.3">
      <c r="A83" s="20">
        <v>73</v>
      </c>
      <c r="B83" s="9" t="s">
        <v>253</v>
      </c>
      <c r="C83" t="s">
        <v>254</v>
      </c>
      <c r="D83" s="8">
        <v>1957</v>
      </c>
      <c r="E83" s="9" t="s">
        <v>255</v>
      </c>
      <c r="F83" s="12" t="s">
        <v>55</v>
      </c>
      <c r="G83" s="10">
        <v>8.3333333333333332E-3</v>
      </c>
      <c r="H83" s="10">
        <v>2.327546296296296E-2</v>
      </c>
      <c r="I83" s="11">
        <v>1.4942129629629626E-2</v>
      </c>
      <c r="J83" s="12" t="s">
        <v>77</v>
      </c>
      <c r="K83" s="8">
        <v>6</v>
      </c>
      <c r="L83" s="8">
        <v>21</v>
      </c>
      <c r="M83" s="8">
        <v>82</v>
      </c>
    </row>
    <row r="84" spans="1:13" hidden="1" x14ac:dyDescent="0.3">
      <c r="A84" s="20">
        <v>12</v>
      </c>
      <c r="B84" s="9" t="s">
        <v>300</v>
      </c>
      <c r="C84" t="s">
        <v>17</v>
      </c>
      <c r="D84" s="8">
        <v>1950</v>
      </c>
      <c r="E84" s="9" t="s">
        <v>42</v>
      </c>
      <c r="F84" s="12" t="s">
        <v>14</v>
      </c>
      <c r="G84" s="10">
        <v>1.273148148148148E-3</v>
      </c>
      <c r="H84" s="10">
        <v>1.6562500000000001E-2</v>
      </c>
      <c r="I84" s="11">
        <v>1.5289351851851853E-2</v>
      </c>
      <c r="J84" s="12" t="s">
        <v>86</v>
      </c>
      <c r="K84" s="8">
        <v>2</v>
      </c>
      <c r="L84" s="8">
        <v>62</v>
      </c>
      <c r="M84" s="8">
        <v>83</v>
      </c>
    </row>
    <row r="85" spans="1:13" hidden="1" x14ac:dyDescent="0.3">
      <c r="A85" s="20">
        <v>4</v>
      </c>
      <c r="B85" s="9" t="s">
        <v>197</v>
      </c>
      <c r="C85" t="s">
        <v>198</v>
      </c>
      <c r="D85" s="8">
        <v>1964</v>
      </c>
      <c r="E85" s="9" t="s">
        <v>42</v>
      </c>
      <c r="F85" s="12" t="s">
        <v>14</v>
      </c>
      <c r="G85" s="10">
        <v>3.4722222222222218E-4</v>
      </c>
      <c r="H85" s="10">
        <v>1.5671296296296298E-2</v>
      </c>
      <c r="I85" s="11">
        <v>1.5324074074074075E-2</v>
      </c>
      <c r="J85" s="12" t="s">
        <v>36</v>
      </c>
      <c r="K85" s="8">
        <v>16</v>
      </c>
      <c r="L85" s="8">
        <v>63</v>
      </c>
      <c r="M85" s="8">
        <v>84</v>
      </c>
    </row>
    <row r="86" spans="1:13" hidden="1" x14ac:dyDescent="0.3">
      <c r="A86" s="20">
        <v>2</v>
      </c>
      <c r="B86" s="9" t="s">
        <v>243</v>
      </c>
      <c r="C86" t="s">
        <v>92</v>
      </c>
      <c r="D86" s="8">
        <v>1960</v>
      </c>
      <c r="E86" s="9" t="s">
        <v>42</v>
      </c>
      <c r="F86" s="12" t="s">
        <v>55</v>
      </c>
      <c r="G86" s="10">
        <v>1.1574074074074073E-4</v>
      </c>
      <c r="H86" s="10">
        <v>1.5474537037037038E-2</v>
      </c>
      <c r="I86" s="11">
        <v>1.5358796296296297E-2</v>
      </c>
      <c r="J86" s="12" t="s">
        <v>77</v>
      </c>
      <c r="K86" s="8">
        <v>7</v>
      </c>
      <c r="L86" s="8">
        <v>22</v>
      </c>
      <c r="M86" s="8">
        <v>85</v>
      </c>
    </row>
    <row r="87" spans="1:13" hidden="1" x14ac:dyDescent="0.3">
      <c r="A87" s="20">
        <v>26</v>
      </c>
      <c r="B87" s="9" t="s">
        <v>103</v>
      </c>
      <c r="C87" t="s">
        <v>104</v>
      </c>
      <c r="D87" s="8">
        <v>1973</v>
      </c>
      <c r="E87" s="9" t="s">
        <v>105</v>
      </c>
      <c r="F87" s="12" t="s">
        <v>55</v>
      </c>
      <c r="G87" s="10">
        <v>2.8935185185185184E-3</v>
      </c>
      <c r="H87" s="10">
        <v>1.8275462962962962E-2</v>
      </c>
      <c r="I87" s="11">
        <v>1.5381944444444445E-2</v>
      </c>
      <c r="J87" s="12" t="s">
        <v>82</v>
      </c>
      <c r="K87" s="8">
        <v>6</v>
      </c>
      <c r="L87" s="8">
        <v>23</v>
      </c>
      <c r="M87" s="8">
        <v>86</v>
      </c>
    </row>
    <row r="88" spans="1:13" hidden="1" x14ac:dyDescent="0.3">
      <c r="A88" s="20">
        <v>10</v>
      </c>
      <c r="B88" s="9" t="s">
        <v>100</v>
      </c>
      <c r="C88" t="s">
        <v>17</v>
      </c>
      <c r="D88" s="8">
        <v>1959</v>
      </c>
      <c r="E88" s="9" t="s">
        <v>101</v>
      </c>
      <c r="F88" s="12" t="s">
        <v>14</v>
      </c>
      <c r="G88" s="10">
        <v>1.0416666666666667E-3</v>
      </c>
      <c r="H88" s="10">
        <v>1.6932870370370369E-2</v>
      </c>
      <c r="I88" s="11">
        <v>1.5891203703703703E-2</v>
      </c>
      <c r="J88" s="12" t="s">
        <v>50</v>
      </c>
      <c r="K88" s="8">
        <v>10</v>
      </c>
      <c r="L88" s="8">
        <v>64</v>
      </c>
      <c r="M88" s="8">
        <v>87</v>
      </c>
    </row>
    <row r="89" spans="1:13" hidden="1" x14ac:dyDescent="0.3">
      <c r="A89" s="20">
        <v>121</v>
      </c>
      <c r="B89" s="9" t="s">
        <v>278</v>
      </c>
      <c r="C89" t="s">
        <v>28</v>
      </c>
      <c r="D89" s="8">
        <v>1983</v>
      </c>
      <c r="E89" s="9" t="s">
        <v>279</v>
      </c>
      <c r="F89" s="12" t="s">
        <v>14</v>
      </c>
      <c r="G89" s="10">
        <v>1.3888888888888888E-2</v>
      </c>
      <c r="H89" s="10">
        <v>2.9826388888888892E-2</v>
      </c>
      <c r="I89" s="11">
        <v>1.5937500000000004E-2</v>
      </c>
      <c r="J89" s="12" t="s">
        <v>15</v>
      </c>
      <c r="K89" s="8">
        <v>14</v>
      </c>
      <c r="L89" s="8">
        <v>65</v>
      </c>
      <c r="M89" s="8">
        <v>88</v>
      </c>
    </row>
    <row r="90" spans="1:13" hidden="1" x14ac:dyDescent="0.3">
      <c r="A90" s="20">
        <v>83</v>
      </c>
      <c r="B90" s="9" t="s">
        <v>233</v>
      </c>
      <c r="C90" t="s">
        <v>120</v>
      </c>
      <c r="D90" s="8">
        <v>1975</v>
      </c>
      <c r="E90" s="9" t="s">
        <v>42</v>
      </c>
      <c r="F90" s="12" t="s">
        <v>55</v>
      </c>
      <c r="G90" s="10">
        <v>9.4907407407407406E-3</v>
      </c>
      <c r="H90" s="10">
        <v>2.5567129629629634E-2</v>
      </c>
      <c r="I90" s="11">
        <v>1.6076388888888894E-2</v>
      </c>
      <c r="J90" s="12" t="s">
        <v>82</v>
      </c>
      <c r="K90" s="8">
        <v>7</v>
      </c>
      <c r="L90" s="8">
        <v>24</v>
      </c>
      <c r="M90" s="8">
        <v>89</v>
      </c>
    </row>
    <row r="91" spans="1:13" hidden="1" x14ac:dyDescent="0.3">
      <c r="A91" s="20">
        <v>16</v>
      </c>
      <c r="B91" s="9" t="s">
        <v>245</v>
      </c>
      <c r="C91" t="s">
        <v>92</v>
      </c>
      <c r="D91" s="8">
        <v>1985</v>
      </c>
      <c r="E91" s="9" t="s">
        <v>246</v>
      </c>
      <c r="F91" s="12" t="s">
        <v>55</v>
      </c>
      <c r="G91" s="10">
        <v>1.736111111111111E-3</v>
      </c>
      <c r="H91" s="10">
        <v>1.7893518518518517E-2</v>
      </c>
      <c r="I91" s="11">
        <v>1.6157407407407405E-2</v>
      </c>
      <c r="J91" s="12" t="s">
        <v>60</v>
      </c>
      <c r="K91" s="8">
        <v>3</v>
      </c>
      <c r="L91" s="8">
        <v>25</v>
      </c>
      <c r="M91" s="8">
        <v>90</v>
      </c>
    </row>
    <row r="92" spans="1:13" hidden="1" x14ac:dyDescent="0.3">
      <c r="A92" s="20">
        <v>90</v>
      </c>
      <c r="B92" s="9" t="s">
        <v>21</v>
      </c>
      <c r="C92" t="s">
        <v>107</v>
      </c>
      <c r="D92" s="8">
        <v>1944</v>
      </c>
      <c r="E92" s="9" t="s">
        <v>165</v>
      </c>
      <c r="F92" s="12" t="s">
        <v>14</v>
      </c>
      <c r="G92" s="10">
        <v>1.0300925925925925E-2</v>
      </c>
      <c r="H92" s="10">
        <v>2.6469907407407411E-2</v>
      </c>
      <c r="I92" s="11">
        <v>1.6168981481481486E-2</v>
      </c>
      <c r="J92" s="12" t="s">
        <v>86</v>
      </c>
      <c r="K92" s="8">
        <v>3</v>
      </c>
      <c r="L92" s="8">
        <v>66</v>
      </c>
      <c r="M92" s="8">
        <v>91</v>
      </c>
    </row>
    <row r="93" spans="1:13" hidden="1" x14ac:dyDescent="0.3">
      <c r="A93" s="20">
        <v>22</v>
      </c>
      <c r="B93" s="9" t="s">
        <v>289</v>
      </c>
      <c r="C93" t="s">
        <v>13</v>
      </c>
      <c r="D93" s="8">
        <v>1954</v>
      </c>
      <c r="E93" s="9" t="s">
        <v>102</v>
      </c>
      <c r="F93" s="12" t="s">
        <v>14</v>
      </c>
      <c r="G93" s="10">
        <v>2.4305555555555552E-3</v>
      </c>
      <c r="H93" s="10">
        <v>1.9074074074074073E-2</v>
      </c>
      <c r="I93" s="11">
        <v>1.6643518518518519E-2</v>
      </c>
      <c r="J93" s="12" t="s">
        <v>50</v>
      </c>
      <c r="K93" s="8">
        <v>11</v>
      </c>
      <c r="L93" s="8">
        <v>67</v>
      </c>
      <c r="M93" s="8">
        <v>92</v>
      </c>
    </row>
    <row r="94" spans="1:13" hidden="1" x14ac:dyDescent="0.3">
      <c r="A94" s="20">
        <v>21</v>
      </c>
      <c r="B94" s="9" t="s">
        <v>301</v>
      </c>
      <c r="C94" t="s">
        <v>302</v>
      </c>
      <c r="D94" s="8">
        <v>1950</v>
      </c>
      <c r="E94" s="9" t="s">
        <v>42</v>
      </c>
      <c r="F94" s="12" t="s">
        <v>14</v>
      </c>
      <c r="G94" s="10">
        <v>2.3148148148148147E-3</v>
      </c>
      <c r="H94" s="10">
        <v>1.9027777777777779E-2</v>
      </c>
      <c r="I94" s="11">
        <v>1.6712962962962964E-2</v>
      </c>
      <c r="J94" s="12" t="s">
        <v>86</v>
      </c>
      <c r="K94" s="8">
        <v>4</v>
      </c>
      <c r="L94" s="8">
        <v>68</v>
      </c>
      <c r="M94" s="8">
        <v>93</v>
      </c>
    </row>
    <row r="95" spans="1:13" hidden="1" x14ac:dyDescent="0.3">
      <c r="A95" s="20">
        <v>15</v>
      </c>
      <c r="B95" s="9" t="s">
        <v>214</v>
      </c>
      <c r="C95" t="s">
        <v>92</v>
      </c>
      <c r="D95" s="8">
        <v>1991</v>
      </c>
      <c r="E95" s="9" t="s">
        <v>70</v>
      </c>
      <c r="F95" s="12" t="s">
        <v>55</v>
      </c>
      <c r="G95" s="10">
        <v>1.6203703703703703E-3</v>
      </c>
      <c r="H95" s="10">
        <v>1.8472222222222223E-2</v>
      </c>
      <c r="I95" s="11">
        <v>1.6851851851851854E-2</v>
      </c>
      <c r="J95" s="12" t="s">
        <v>64</v>
      </c>
      <c r="K95" s="8">
        <v>6</v>
      </c>
      <c r="L95" s="8">
        <v>26</v>
      </c>
      <c r="M95" s="8">
        <v>94</v>
      </c>
    </row>
    <row r="96" spans="1:13" hidden="1" x14ac:dyDescent="0.3">
      <c r="A96" s="20">
        <v>92</v>
      </c>
      <c r="B96" s="9" t="s">
        <v>117</v>
      </c>
      <c r="C96" t="s">
        <v>49</v>
      </c>
      <c r="D96" s="8">
        <v>1969</v>
      </c>
      <c r="E96" s="9" t="s">
        <v>19</v>
      </c>
      <c r="F96" s="12" t="s">
        <v>14</v>
      </c>
      <c r="G96" s="10">
        <v>1.0532407407407407E-2</v>
      </c>
      <c r="H96" s="10">
        <v>2.7488425925925927E-2</v>
      </c>
      <c r="I96" s="11">
        <v>1.695601851851852E-2</v>
      </c>
      <c r="J96" s="12" t="s">
        <v>36</v>
      </c>
      <c r="K96" s="8">
        <v>17</v>
      </c>
      <c r="L96" s="8">
        <v>69</v>
      </c>
      <c r="M96" s="8">
        <v>95</v>
      </c>
    </row>
    <row r="97" spans="1:13" hidden="1" x14ac:dyDescent="0.3">
      <c r="A97" s="20">
        <v>100</v>
      </c>
      <c r="B97" s="9" t="s">
        <v>110</v>
      </c>
      <c r="C97" t="s">
        <v>38</v>
      </c>
      <c r="D97" s="8">
        <v>1963</v>
      </c>
      <c r="E97" s="9" t="s">
        <v>154</v>
      </c>
      <c r="F97" s="12" t="s">
        <v>14</v>
      </c>
      <c r="G97" s="10">
        <v>1.1458333333333333E-2</v>
      </c>
      <c r="H97" s="10">
        <v>2.8472222222222222E-2</v>
      </c>
      <c r="I97" s="11">
        <v>1.7013888888888891E-2</v>
      </c>
      <c r="J97" s="12" t="s">
        <v>36</v>
      </c>
      <c r="K97" s="8">
        <v>18</v>
      </c>
      <c r="L97" s="8">
        <v>70</v>
      </c>
      <c r="M97" s="8">
        <v>96</v>
      </c>
    </row>
    <row r="98" spans="1:13" hidden="1" x14ac:dyDescent="0.3">
      <c r="A98" s="20">
        <v>70</v>
      </c>
      <c r="B98" s="9" t="s">
        <v>98</v>
      </c>
      <c r="C98" t="s">
        <v>69</v>
      </c>
      <c r="D98" s="8">
        <v>1956</v>
      </c>
      <c r="E98" s="9" t="s">
        <v>99</v>
      </c>
      <c r="F98" s="12" t="s">
        <v>14</v>
      </c>
      <c r="G98" s="10">
        <v>7.9861111111111105E-3</v>
      </c>
      <c r="H98" s="10">
        <v>2.5173611111111108E-2</v>
      </c>
      <c r="I98" s="11">
        <v>1.7187499999999998E-2</v>
      </c>
      <c r="J98" s="12" t="s">
        <v>50</v>
      </c>
      <c r="K98" s="8">
        <v>12</v>
      </c>
      <c r="L98" s="8">
        <v>71</v>
      </c>
      <c r="M98" s="8">
        <v>97</v>
      </c>
    </row>
    <row r="99" spans="1:13" hidden="1" x14ac:dyDescent="0.3">
      <c r="A99" s="20">
        <v>14</v>
      </c>
      <c r="B99" s="9" t="s">
        <v>68</v>
      </c>
      <c r="C99" t="s">
        <v>69</v>
      </c>
      <c r="D99" s="8">
        <v>1980</v>
      </c>
      <c r="E99" s="9" t="s">
        <v>70</v>
      </c>
      <c r="F99" s="12" t="s">
        <v>14</v>
      </c>
      <c r="G99" s="10">
        <v>1.5046296296296294E-3</v>
      </c>
      <c r="H99" s="10">
        <v>1.8761574074074073E-2</v>
      </c>
      <c r="I99" s="11">
        <v>1.7256944444444443E-2</v>
      </c>
      <c r="J99" s="12" t="s">
        <v>20</v>
      </c>
      <c r="K99" s="8">
        <v>15</v>
      </c>
      <c r="L99" s="8">
        <v>72</v>
      </c>
      <c r="M99" s="8">
        <v>98</v>
      </c>
    </row>
    <row r="100" spans="1:13" hidden="1" x14ac:dyDescent="0.3">
      <c r="A100" s="20">
        <v>57</v>
      </c>
      <c r="B100" s="9" t="s">
        <v>303</v>
      </c>
      <c r="C100" t="s">
        <v>26</v>
      </c>
      <c r="D100" s="8">
        <v>1941</v>
      </c>
      <c r="E100" s="9" t="s">
        <v>304</v>
      </c>
      <c r="F100" s="12" t="s">
        <v>14</v>
      </c>
      <c r="G100" s="10">
        <v>6.4814814814814813E-3</v>
      </c>
      <c r="H100" s="10">
        <v>2.3842592592592596E-2</v>
      </c>
      <c r="I100" s="11">
        <v>1.7361111111111115E-2</v>
      </c>
      <c r="J100" s="12" t="s">
        <v>86</v>
      </c>
      <c r="K100" s="8">
        <v>5</v>
      </c>
      <c r="L100" s="8">
        <v>73</v>
      </c>
      <c r="M100" s="8">
        <v>99</v>
      </c>
    </row>
    <row r="101" spans="1:13" hidden="1" x14ac:dyDescent="0.3">
      <c r="A101" s="20">
        <v>11</v>
      </c>
      <c r="B101" s="9" t="s">
        <v>298</v>
      </c>
      <c r="C101" t="s">
        <v>239</v>
      </c>
      <c r="D101" s="8">
        <v>1941</v>
      </c>
      <c r="E101" s="9" t="s">
        <v>299</v>
      </c>
      <c r="F101" s="12" t="s">
        <v>14</v>
      </c>
      <c r="G101" s="10">
        <v>1.1574074074074073E-3</v>
      </c>
      <c r="H101" s="10">
        <v>1.8703703703703705E-2</v>
      </c>
      <c r="I101" s="11">
        <v>1.7546296296296296E-2</v>
      </c>
      <c r="J101" s="12" t="s">
        <v>86</v>
      </c>
      <c r="K101" s="8">
        <v>6</v>
      </c>
      <c r="L101" s="8">
        <v>74</v>
      </c>
      <c r="M101" s="8">
        <v>100</v>
      </c>
    </row>
    <row r="102" spans="1:13" hidden="1" x14ac:dyDescent="0.3">
      <c r="A102" s="20">
        <v>61</v>
      </c>
      <c r="B102" s="9" t="s">
        <v>108</v>
      </c>
      <c r="C102" t="s">
        <v>109</v>
      </c>
      <c r="D102" s="8">
        <v>1958</v>
      </c>
      <c r="E102" s="9" t="s">
        <v>73</v>
      </c>
      <c r="F102" s="12" t="s">
        <v>14</v>
      </c>
      <c r="G102" s="10">
        <v>6.9444444444444441E-3</v>
      </c>
      <c r="H102" s="10">
        <v>2.4710648148148148E-2</v>
      </c>
      <c r="I102" s="11">
        <v>1.7766203703703704E-2</v>
      </c>
      <c r="J102" s="12" t="s">
        <v>50</v>
      </c>
      <c r="K102" s="8">
        <v>13</v>
      </c>
      <c r="L102" s="8">
        <v>75</v>
      </c>
      <c r="M102" s="8">
        <v>101</v>
      </c>
    </row>
    <row r="103" spans="1:13" hidden="1" x14ac:dyDescent="0.3">
      <c r="A103" s="20">
        <v>6</v>
      </c>
      <c r="B103" s="9" t="s">
        <v>116</v>
      </c>
      <c r="C103" t="s">
        <v>38</v>
      </c>
      <c r="D103" s="8">
        <v>1970</v>
      </c>
      <c r="E103" s="9" t="s">
        <v>102</v>
      </c>
      <c r="F103" s="12" t="s">
        <v>14</v>
      </c>
      <c r="G103" s="10">
        <v>5.7870370370370367E-4</v>
      </c>
      <c r="H103" s="10">
        <v>1.90625E-2</v>
      </c>
      <c r="I103" s="11">
        <v>1.8483796296296297E-2</v>
      </c>
      <c r="J103" s="12" t="s">
        <v>36</v>
      </c>
      <c r="K103" s="8">
        <v>19</v>
      </c>
      <c r="L103" s="8">
        <v>76</v>
      </c>
      <c r="M103" s="8">
        <v>102</v>
      </c>
    </row>
    <row r="104" spans="1:13" hidden="1" x14ac:dyDescent="0.3">
      <c r="A104" s="20">
        <v>75</v>
      </c>
      <c r="B104" s="9" t="s">
        <v>256</v>
      </c>
      <c r="C104" t="s">
        <v>257</v>
      </c>
      <c r="D104" s="8">
        <v>1953</v>
      </c>
      <c r="E104" s="9" t="s">
        <v>258</v>
      </c>
      <c r="F104" s="12" t="s">
        <v>55</v>
      </c>
      <c r="G104" s="10">
        <v>8.5648148148148133E-3</v>
      </c>
      <c r="H104" s="10">
        <v>2.7650462962962963E-2</v>
      </c>
      <c r="I104" s="11">
        <v>1.908564814814815E-2</v>
      </c>
      <c r="J104" s="12" t="s">
        <v>111</v>
      </c>
      <c r="K104" s="8">
        <v>1</v>
      </c>
      <c r="L104" s="8">
        <v>27</v>
      </c>
      <c r="M104" s="8">
        <v>103</v>
      </c>
    </row>
    <row r="105" spans="1:13" hidden="1" x14ac:dyDescent="0.3">
      <c r="A105" s="20">
        <v>5</v>
      </c>
      <c r="B105" s="9" t="s">
        <v>116</v>
      </c>
      <c r="C105" t="s">
        <v>17</v>
      </c>
      <c r="D105" s="8">
        <v>1946</v>
      </c>
      <c r="E105" s="9" t="s">
        <v>42</v>
      </c>
      <c r="F105" s="12" t="s">
        <v>14</v>
      </c>
      <c r="G105" s="10">
        <v>4.6296296296296293E-4</v>
      </c>
      <c r="H105" s="10">
        <v>1.996527777777778E-2</v>
      </c>
      <c r="I105" s="11">
        <v>1.9502314814814816E-2</v>
      </c>
      <c r="J105" s="12" t="s">
        <v>86</v>
      </c>
      <c r="K105" s="8">
        <v>7</v>
      </c>
      <c r="L105" s="8">
        <v>77</v>
      </c>
      <c r="M105" s="8">
        <v>104</v>
      </c>
    </row>
    <row r="106" spans="1:13" hidden="1" x14ac:dyDescent="0.3">
      <c r="A106" s="20">
        <v>106</v>
      </c>
      <c r="B106" s="9" t="s">
        <v>172</v>
      </c>
      <c r="C106" t="s">
        <v>54</v>
      </c>
      <c r="D106" s="8">
        <v>2010</v>
      </c>
      <c r="E106" s="9" t="s">
        <v>171</v>
      </c>
      <c r="F106" s="12" t="s">
        <v>55</v>
      </c>
      <c r="G106" s="10">
        <v>1.2152777777777776E-2</v>
      </c>
      <c r="H106" s="10">
        <v>3.1655092592592596E-2</v>
      </c>
      <c r="I106" s="11">
        <v>1.950231481481482E-2</v>
      </c>
      <c r="J106" s="12" t="s">
        <v>56</v>
      </c>
      <c r="K106" s="8">
        <v>4</v>
      </c>
      <c r="L106" s="8">
        <v>28</v>
      </c>
      <c r="M106" s="8">
        <v>105</v>
      </c>
    </row>
    <row r="107" spans="1:13" hidden="1" x14ac:dyDescent="0.3">
      <c r="A107" s="20">
        <v>8</v>
      </c>
      <c r="B107" s="9" t="s">
        <v>118</v>
      </c>
      <c r="C107" t="s">
        <v>166</v>
      </c>
      <c r="D107" s="8">
        <v>1951</v>
      </c>
      <c r="E107" s="9" t="s">
        <v>231</v>
      </c>
      <c r="F107" s="12" t="s">
        <v>55</v>
      </c>
      <c r="G107" s="10">
        <v>8.1018518518518516E-4</v>
      </c>
      <c r="H107" s="10">
        <v>2.255787037037037E-2</v>
      </c>
      <c r="I107" s="11">
        <v>2.1747685185185186E-2</v>
      </c>
      <c r="J107" s="12" t="s">
        <v>111</v>
      </c>
      <c r="K107" s="8">
        <v>2</v>
      </c>
      <c r="L107" s="8">
        <v>29</v>
      </c>
      <c r="M107" s="8">
        <v>106</v>
      </c>
    </row>
    <row r="108" spans="1:13" hidden="1" x14ac:dyDescent="0.3">
      <c r="A108" s="18">
        <v>1</v>
      </c>
      <c r="B108" t="s">
        <v>119</v>
      </c>
      <c r="C108" t="s">
        <v>120</v>
      </c>
      <c r="D108">
        <v>1955</v>
      </c>
      <c r="E108" t="s">
        <v>53</v>
      </c>
      <c r="F108" t="s">
        <v>55</v>
      </c>
      <c r="G108" s="10">
        <v>0</v>
      </c>
      <c r="H108" s="10">
        <v>2.4571759259259262E-2</v>
      </c>
      <c r="I108" s="11">
        <v>2.4571759259259262E-2</v>
      </c>
      <c r="J108" s="12" t="s">
        <v>111</v>
      </c>
      <c r="K108" s="8">
        <v>3</v>
      </c>
      <c r="L108" s="8">
        <v>30</v>
      </c>
      <c r="M108" s="8">
        <v>107</v>
      </c>
    </row>
    <row r="109" spans="1:13" hidden="1" x14ac:dyDescent="0.3">
      <c r="A109" s="20">
        <v>3</v>
      </c>
      <c r="B109" s="9" t="s">
        <v>296</v>
      </c>
      <c r="C109" t="s">
        <v>297</v>
      </c>
      <c r="D109" s="8">
        <v>1951</v>
      </c>
      <c r="E109" s="9" t="s">
        <v>42</v>
      </c>
      <c r="F109" s="12" t="s">
        <v>14</v>
      </c>
      <c r="G109" s="10">
        <v>2.3148148148148146E-4</v>
      </c>
      <c r="H109" s="10">
        <v>2.5752314814814815E-2</v>
      </c>
      <c r="I109" s="11">
        <v>2.5520833333333333E-2</v>
      </c>
      <c r="J109" s="12" t="s">
        <v>86</v>
      </c>
      <c r="K109" s="8">
        <v>8</v>
      </c>
      <c r="L109" s="8">
        <v>78</v>
      </c>
      <c r="M109" s="8">
        <v>108</v>
      </c>
    </row>
    <row r="110" spans="1:13" x14ac:dyDescent="0.3">
      <c r="A110" t="s">
        <v>121</v>
      </c>
      <c r="I110"/>
      <c r="K110"/>
    </row>
    <row r="111" spans="1:13" x14ac:dyDescent="0.3">
      <c r="A111" t="s">
        <v>121</v>
      </c>
      <c r="I111"/>
      <c r="K111"/>
    </row>
    <row r="112" spans="1:13" x14ac:dyDescent="0.3">
      <c r="A112" t="s">
        <v>121</v>
      </c>
      <c r="I112"/>
      <c r="K112"/>
    </row>
    <row r="113" spans="1:11" x14ac:dyDescent="0.3">
      <c r="A113" t="s">
        <v>121</v>
      </c>
      <c r="I113"/>
      <c r="K113"/>
    </row>
    <row r="114" spans="1:11" x14ac:dyDescent="0.3">
      <c r="A114" t="s">
        <v>121</v>
      </c>
      <c r="I114"/>
      <c r="K114"/>
    </row>
    <row r="115" spans="1:11" x14ac:dyDescent="0.3">
      <c r="A115" t="s">
        <v>121</v>
      </c>
      <c r="I115"/>
      <c r="K115"/>
    </row>
    <row r="116" spans="1:11" x14ac:dyDescent="0.3">
      <c r="A116" t="s">
        <v>121</v>
      </c>
      <c r="I116"/>
      <c r="K116"/>
    </row>
    <row r="117" spans="1:11" x14ac:dyDescent="0.3">
      <c r="A117" t="s">
        <v>121</v>
      </c>
      <c r="I117"/>
      <c r="K117"/>
    </row>
    <row r="118" spans="1:11" x14ac:dyDescent="0.3">
      <c r="A118" t="s">
        <v>121</v>
      </c>
      <c r="I118"/>
      <c r="K118"/>
    </row>
    <row r="119" spans="1:11" x14ac:dyDescent="0.3">
      <c r="A119" t="s">
        <v>121</v>
      </c>
      <c r="I119"/>
      <c r="K119"/>
    </row>
    <row r="120" spans="1:11" x14ac:dyDescent="0.3">
      <c r="A120" t="s">
        <v>121</v>
      </c>
      <c r="I120"/>
      <c r="K120"/>
    </row>
    <row r="121" spans="1:11" x14ac:dyDescent="0.3">
      <c r="A121" t="s">
        <v>121</v>
      </c>
      <c r="I121"/>
      <c r="K121"/>
    </row>
    <row r="122" spans="1:11" x14ac:dyDescent="0.3">
      <c r="A122" t="s">
        <v>121</v>
      </c>
      <c r="I122"/>
      <c r="K122"/>
    </row>
    <row r="123" spans="1:11" x14ac:dyDescent="0.3">
      <c r="A123" t="s">
        <v>121</v>
      </c>
      <c r="I123"/>
      <c r="K123"/>
    </row>
    <row r="124" spans="1:11" x14ac:dyDescent="0.3">
      <c r="A124" t="s">
        <v>121</v>
      </c>
      <c r="I124"/>
      <c r="K124"/>
    </row>
    <row r="125" spans="1:11" x14ac:dyDescent="0.3">
      <c r="A125" t="s">
        <v>121</v>
      </c>
    </row>
    <row r="126" spans="1:11" x14ac:dyDescent="0.3">
      <c r="A126" t="s">
        <v>121</v>
      </c>
    </row>
    <row r="127" spans="1:11" x14ac:dyDescent="0.3">
      <c r="A127" t="s">
        <v>121</v>
      </c>
    </row>
    <row r="128" spans="1:11" x14ac:dyDescent="0.3">
      <c r="A128" t="s">
        <v>121</v>
      </c>
    </row>
    <row r="129" spans="1:1" x14ac:dyDescent="0.3">
      <c r="A129" t="s">
        <v>121</v>
      </c>
    </row>
    <row r="130" spans="1:1" x14ac:dyDescent="0.3">
      <c r="A130" t="s">
        <v>121</v>
      </c>
    </row>
    <row r="131" spans="1:1" x14ac:dyDescent="0.3">
      <c r="A131" t="s">
        <v>121</v>
      </c>
    </row>
    <row r="132" spans="1:1" x14ac:dyDescent="0.3">
      <c r="A132" t="s">
        <v>121</v>
      </c>
    </row>
    <row r="133" spans="1:1" x14ac:dyDescent="0.3">
      <c r="A133" t="s">
        <v>121</v>
      </c>
    </row>
    <row r="134" spans="1:1" x14ac:dyDescent="0.3">
      <c r="A134" t="s">
        <v>121</v>
      </c>
    </row>
  </sheetData>
  <sheetProtection sort="0" autoFilter="0" pivotTables="0"/>
  <dataValidations count="1">
    <dataValidation type="list" allowBlank="1" showInputMessage="1" showErrorMessage="1" sqref="F2:F109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</sheetPr>
  <dimension ref="A1:W109"/>
  <sheetViews>
    <sheetView tabSelected="1" zoomScaleNormal="100" workbookViewId="0">
      <pane xSplit="4" ySplit="1" topLeftCell="E2" activePane="bottomRight" state="frozen"/>
      <selection pane="topRight" activeCell="A2" sqref="A2"/>
      <selection pane="bottomLeft" activeCell="A2" sqref="A2"/>
      <selection pane="bottomRight" activeCell="E112" sqref="E112"/>
    </sheetView>
  </sheetViews>
  <sheetFormatPr defaultRowHeight="14.4" x14ac:dyDescent="0.3"/>
  <cols>
    <col min="1" max="1" width="9.88671875" customWidth="1"/>
    <col min="2" max="3" width="20.44140625" customWidth="1"/>
    <col min="4" max="4" width="9.109375" bestFit="1" customWidth="1"/>
    <col min="5" max="5" width="25.33203125" bestFit="1" customWidth="1"/>
    <col min="6" max="6" width="9.33203125" style="28" customWidth="1"/>
    <col min="7" max="7" width="9.5546875" customWidth="1"/>
    <col min="8" max="8" width="10.88671875" customWidth="1"/>
    <col min="9" max="9" width="9.44140625" style="6" customWidth="1"/>
    <col min="10" max="10" width="11.44140625" customWidth="1"/>
    <col min="11" max="11" width="13.44140625" style="9" bestFit="1" customWidth="1"/>
    <col min="12" max="12" width="15.109375" bestFit="1" customWidth="1"/>
    <col min="13" max="13" width="12.6640625" bestFit="1" customWidth="1"/>
    <col min="15" max="15" width="12.33203125" bestFit="1" customWidth="1"/>
    <col min="16" max="16" width="4.5546875" bestFit="1" customWidth="1"/>
    <col min="18" max="19" width="9.109375" style="24"/>
  </cols>
  <sheetData>
    <row r="1" spans="1:23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7" t="s">
        <v>5</v>
      </c>
      <c r="G1" s="2" t="s">
        <v>6</v>
      </c>
      <c r="H1" s="4" t="s">
        <v>232</v>
      </c>
      <c r="I1" s="5" t="s">
        <v>8</v>
      </c>
      <c r="J1" s="14" t="s">
        <v>9</v>
      </c>
      <c r="K1" s="7" t="s">
        <v>10</v>
      </c>
      <c r="L1" s="4" t="s">
        <v>11</v>
      </c>
      <c r="M1" s="4" t="s">
        <v>12</v>
      </c>
      <c r="N1" s="15"/>
      <c r="O1" s="13" t="s">
        <v>122</v>
      </c>
      <c r="P1" s="16"/>
      <c r="Q1" s="15"/>
      <c r="R1" s="22"/>
      <c r="S1" s="22"/>
      <c r="T1" s="21">
        <v>1.1574074074074073E-4</v>
      </c>
      <c r="U1" s="15"/>
      <c r="V1" s="15"/>
      <c r="W1" s="15"/>
    </row>
    <row r="2" spans="1:23" hidden="1" x14ac:dyDescent="0.3">
      <c r="A2" s="20">
        <v>1</v>
      </c>
      <c r="B2" t="s">
        <v>119</v>
      </c>
      <c r="C2" t="s">
        <v>120</v>
      </c>
      <c r="D2">
        <v>1955</v>
      </c>
      <c r="E2" t="s">
        <v>53</v>
      </c>
      <c r="F2" s="28" t="s">
        <v>55</v>
      </c>
      <c r="G2" s="10">
        <f>(Tabulka1[[#This Row],[startovní číslo]]-1)*$T$1</f>
        <v>0</v>
      </c>
      <c r="H2" s="10">
        <f>VLOOKUP(Tabulka1[[#This Row],[startovní číslo]],Tabulka13[],5,0)+$P$1</f>
        <v>2.4571759259259262E-2</v>
      </c>
      <c r="I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2.4571759259259262E-2</v>
      </c>
      <c r="J2" s="12" t="str">
        <f>IF(Tabulka1[[#This Row],[Pohlaví M/Z]]="Z",VLOOKUP(Tabulka1[[#This Row],[Ročník]],Tabulka3[],2,0),VLOOKUP(Tabulka1[[#This Row],[Ročník]],Tabulka3[],3,0))</f>
        <v>Z65</v>
      </c>
      <c r="K2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2" s="8">
        <f>IF(Tabulka1[[#This Row],[výsledný čas]]="","",COUNTIFS(Tabulka1[Pohlaví M/Z],Tabulka1[[#This Row],[Pohlaví M/Z]],Tabulka1[výsledný čas],"&lt;"&amp;Tabulka1[[#This Row],[výsledný čas]],Tabulka1[výsledný čas],"&lt;&gt;")+1)</f>
        <v>30</v>
      </c>
      <c r="M2" s="8">
        <f>IF(ISERROR(RANK(Tabulka1[[#This Row],[výsledný čas]],Tabulka1[výsledný čas],1)),"",RANK(Tabulka1[[#This Row],[výsledný čas]],Tabulka1[výsledný čas],1))</f>
        <v>107</v>
      </c>
      <c r="R2" s="23"/>
    </row>
    <row r="3" spans="1:23" hidden="1" x14ac:dyDescent="0.3">
      <c r="A3" s="9">
        <v>2</v>
      </c>
      <c r="B3" s="9" t="s">
        <v>243</v>
      </c>
      <c r="C3" t="s">
        <v>92</v>
      </c>
      <c r="D3" s="8">
        <v>1960</v>
      </c>
      <c r="E3" s="9" t="s">
        <v>42</v>
      </c>
      <c r="F3" s="12" t="s">
        <v>55</v>
      </c>
      <c r="G3" s="10">
        <f>(Tabulka1[[#This Row],[startovní číslo]]-1)*$T$1</f>
        <v>1.1574074074074073E-4</v>
      </c>
      <c r="H3" s="10">
        <f>VLOOKUP(Tabulka1[[#This Row],[startovní číslo]],Tabulka13[],5,0)+$P$1</f>
        <v>1.5474537037037038E-2</v>
      </c>
      <c r="I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1.5358796296296297E-2</v>
      </c>
      <c r="J3" s="12" t="str">
        <f>IF(Tabulka1[[#This Row],[Pohlaví M/Z]]="Z",VLOOKUP(Tabulka1[[#This Row],[Ročník]],Tabulka3[],2,0),VLOOKUP(Tabulka1[[#This Row],[Ročník]],Tabulka3[],3,0))</f>
        <v>Z55</v>
      </c>
      <c r="K3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3" s="8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M3" s="8">
        <f>IF(ISERROR(RANK(Tabulka1[[#This Row],[výsledný čas]],Tabulka1[výsledný čas],1)),"",RANK(Tabulka1[[#This Row],[výsledný čas]],Tabulka1[výsledný čas],1))</f>
        <v>85</v>
      </c>
      <c r="R3" s="23"/>
    </row>
    <row r="4" spans="1:23" hidden="1" x14ac:dyDescent="0.3">
      <c r="A4" s="9">
        <v>3</v>
      </c>
      <c r="B4" s="9" t="s">
        <v>296</v>
      </c>
      <c r="C4" t="s">
        <v>297</v>
      </c>
      <c r="D4" s="8">
        <v>1951</v>
      </c>
      <c r="E4" s="9" t="s">
        <v>42</v>
      </c>
      <c r="F4" s="12" t="s">
        <v>14</v>
      </c>
      <c r="G4" s="10">
        <f>(Tabulka1[[#This Row],[startovní číslo]]-1)*$T$1</f>
        <v>2.3148148148148146E-4</v>
      </c>
      <c r="H4" s="10">
        <f>VLOOKUP(Tabulka1[[#This Row],[startovní číslo]],Tabulka13[],5,0)+$P$1</f>
        <v>2.5752314814814815E-2</v>
      </c>
      <c r="I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2.5520833333333333E-2</v>
      </c>
      <c r="J4" s="12" t="str">
        <f>IF(Tabulka1[[#This Row],[Pohlaví M/Z]]="Z",VLOOKUP(Tabulka1[[#This Row],[Ročník]],Tabulka3[],2,0),VLOOKUP(Tabulka1[[#This Row],[Ročník]],Tabulka3[],3,0))</f>
        <v>M70</v>
      </c>
      <c r="K4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4" s="8">
        <f>IF(Tabulka1[[#This Row],[výsledný čas]]="","",COUNTIFS(Tabulka1[Pohlaví M/Z],Tabulka1[[#This Row],[Pohlaví M/Z]],Tabulka1[výsledný čas],"&lt;"&amp;Tabulka1[[#This Row],[výsledný čas]],Tabulka1[výsledný čas],"&lt;&gt;")+1)</f>
        <v>78</v>
      </c>
      <c r="M4" s="8">
        <f>IF(ISERROR(RANK(Tabulka1[[#This Row],[výsledný čas]],Tabulka1[výsledný čas],1)),"",RANK(Tabulka1[[#This Row],[výsledný čas]],Tabulka1[výsledný čas],1))</f>
        <v>108</v>
      </c>
      <c r="R4" s="23"/>
    </row>
    <row r="5" spans="1:23" hidden="1" x14ac:dyDescent="0.3">
      <c r="A5" s="20">
        <v>4</v>
      </c>
      <c r="B5" t="s">
        <v>197</v>
      </c>
      <c r="C5" t="s">
        <v>198</v>
      </c>
      <c r="D5">
        <v>1964</v>
      </c>
      <c r="E5" t="s">
        <v>42</v>
      </c>
      <c r="F5" s="28" t="s">
        <v>14</v>
      </c>
      <c r="G5" s="10">
        <f>(Tabulka1[[#This Row],[startovní číslo]]-1)*$T$1</f>
        <v>3.4722222222222218E-4</v>
      </c>
      <c r="H5" s="10">
        <f>VLOOKUP(Tabulka1[[#This Row],[startovní číslo]],Tabulka13[],5,0)+$P$1</f>
        <v>1.5671296296296298E-2</v>
      </c>
      <c r="I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1.5324074074074075E-2</v>
      </c>
      <c r="J5" s="12" t="str">
        <f>IF(Tabulka1[[#This Row],[Pohlaví M/Z]]="Z",VLOOKUP(Tabulka1[[#This Row],[Ročník]],Tabulka3[],2,0),VLOOKUP(Tabulka1[[#This Row],[Ročník]],Tabulka3[],3,0))</f>
        <v>M50</v>
      </c>
      <c r="K5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L5" s="8">
        <f>IF(Tabulka1[[#This Row],[výsledný čas]]="","",COUNTIFS(Tabulka1[Pohlaví M/Z],Tabulka1[[#This Row],[Pohlaví M/Z]],Tabulka1[výsledný čas],"&lt;"&amp;Tabulka1[[#This Row],[výsledný čas]],Tabulka1[výsledný čas],"&lt;&gt;")+1)</f>
        <v>63</v>
      </c>
      <c r="M5" s="8">
        <f>IF(ISERROR(RANK(Tabulka1[[#This Row],[výsledný čas]],Tabulka1[výsledný čas],1)),"",RANK(Tabulka1[[#This Row],[výsledný čas]],Tabulka1[výsledný čas],1))</f>
        <v>84</v>
      </c>
      <c r="R5" s="23"/>
    </row>
    <row r="6" spans="1:23" hidden="1" x14ac:dyDescent="0.3">
      <c r="A6" s="20">
        <v>5</v>
      </c>
      <c r="B6" t="s">
        <v>116</v>
      </c>
      <c r="C6" t="s">
        <v>17</v>
      </c>
      <c r="D6">
        <v>1946</v>
      </c>
      <c r="E6" t="s">
        <v>42</v>
      </c>
      <c r="F6" s="28" t="s">
        <v>14</v>
      </c>
      <c r="G6" s="10">
        <f>(Tabulka1[[#This Row],[startovní číslo]]-1)*$T$1</f>
        <v>4.6296296296296293E-4</v>
      </c>
      <c r="H6" s="10">
        <f>VLOOKUP(Tabulka1[[#This Row],[startovní číslo]],Tabulka13[],5,0)+$P$1</f>
        <v>1.996527777777778E-2</v>
      </c>
      <c r="I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1.9502314814814816E-2</v>
      </c>
      <c r="J6" s="12" t="str">
        <f>IF(Tabulka1[[#This Row],[Pohlaví M/Z]]="Z",VLOOKUP(Tabulka1[[#This Row],[Ročník]],Tabulka3[],2,0),VLOOKUP(Tabulka1[[#This Row],[Ročník]],Tabulka3[],3,0))</f>
        <v>M70</v>
      </c>
      <c r="K6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6" s="8">
        <f>IF(Tabulka1[[#This Row],[výsledný čas]]="","",COUNTIFS(Tabulka1[Pohlaví M/Z],Tabulka1[[#This Row],[Pohlaví M/Z]],Tabulka1[výsledný čas],"&lt;"&amp;Tabulka1[[#This Row],[výsledný čas]],Tabulka1[výsledný čas],"&lt;&gt;")+1)</f>
        <v>77</v>
      </c>
      <c r="M6" s="8">
        <f>IF(ISERROR(RANK(Tabulka1[[#This Row],[výsledný čas]],Tabulka1[výsledný čas],1)),"",RANK(Tabulka1[[#This Row],[výsledný čas]],Tabulka1[výsledný čas],1))</f>
        <v>104</v>
      </c>
      <c r="R6" s="23"/>
    </row>
    <row r="7" spans="1:23" hidden="1" x14ac:dyDescent="0.3">
      <c r="A7" s="9">
        <v>6</v>
      </c>
      <c r="B7" s="9" t="s">
        <v>116</v>
      </c>
      <c r="C7" t="s">
        <v>38</v>
      </c>
      <c r="D7" s="8">
        <v>1970</v>
      </c>
      <c r="E7" s="9" t="s">
        <v>102</v>
      </c>
      <c r="F7" s="12" t="s">
        <v>14</v>
      </c>
      <c r="G7" s="10">
        <f>(Tabulka1[[#This Row],[startovní číslo]]-1)*$T$1</f>
        <v>5.7870370370370367E-4</v>
      </c>
      <c r="H7" s="10">
        <f>VLOOKUP(Tabulka1[[#This Row],[startovní číslo]],Tabulka13[],5,0)+$P$1</f>
        <v>1.90625E-2</v>
      </c>
      <c r="I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1.8483796296296297E-2</v>
      </c>
      <c r="J7" s="12" t="str">
        <f>IF(Tabulka1[[#This Row],[Pohlaví M/Z]]="Z",VLOOKUP(Tabulka1[[#This Row],[Ročník]],Tabulka3[],2,0),VLOOKUP(Tabulka1[[#This Row],[Ročník]],Tabulka3[],3,0))</f>
        <v>M50</v>
      </c>
      <c r="K7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L7" s="8">
        <f>IF(Tabulka1[[#This Row],[výsledný čas]]="","",COUNTIFS(Tabulka1[Pohlaví M/Z],Tabulka1[[#This Row],[Pohlaví M/Z]],Tabulka1[výsledný čas],"&lt;"&amp;Tabulka1[[#This Row],[výsledný čas]],Tabulka1[výsledný čas],"&lt;&gt;")+1)</f>
        <v>76</v>
      </c>
      <c r="M7" s="8">
        <f>IF(ISERROR(RANK(Tabulka1[[#This Row],[výsledný čas]],Tabulka1[výsledný čas],1)),"",RANK(Tabulka1[[#This Row],[výsledný čas]],Tabulka1[výsledný čas],1))</f>
        <v>102</v>
      </c>
      <c r="R7" s="23"/>
    </row>
    <row r="8" spans="1:23" hidden="1" x14ac:dyDescent="0.3">
      <c r="A8" s="20">
        <v>8</v>
      </c>
      <c r="B8" t="s">
        <v>118</v>
      </c>
      <c r="C8" t="s">
        <v>166</v>
      </c>
      <c r="D8">
        <v>1951</v>
      </c>
      <c r="E8" t="s">
        <v>231</v>
      </c>
      <c r="F8" s="28" t="s">
        <v>55</v>
      </c>
      <c r="G8" s="10">
        <f>(Tabulka1[[#This Row],[startovní číslo]]-1)*$T$1</f>
        <v>8.1018518518518516E-4</v>
      </c>
      <c r="H8" s="10">
        <f>VLOOKUP(Tabulka1[[#This Row],[startovní číslo]],Tabulka13[],5,0)+$P$1</f>
        <v>2.255787037037037E-2</v>
      </c>
      <c r="I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2.1747685185185186E-2</v>
      </c>
      <c r="J8" s="12" t="str">
        <f>IF(Tabulka1[[#This Row],[Pohlaví M/Z]]="Z",VLOOKUP(Tabulka1[[#This Row],[Ročník]],Tabulka3[],2,0),VLOOKUP(Tabulka1[[#This Row],[Ročník]],Tabulka3[],3,0))</f>
        <v>Z65</v>
      </c>
      <c r="K8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8" s="8">
        <f>IF(Tabulka1[[#This Row],[výsledný čas]]="","",COUNTIFS(Tabulka1[Pohlaví M/Z],Tabulka1[[#This Row],[Pohlaví M/Z]],Tabulka1[výsledný čas],"&lt;"&amp;Tabulka1[[#This Row],[výsledný čas]],Tabulka1[výsledný čas],"&lt;&gt;")+1)</f>
        <v>29</v>
      </c>
      <c r="M8" s="8">
        <f>IF(ISERROR(RANK(Tabulka1[[#This Row],[výsledný čas]],Tabulka1[výsledný čas],1)),"",RANK(Tabulka1[[#This Row],[výsledný čas]],Tabulka1[výsledný čas],1))</f>
        <v>106</v>
      </c>
      <c r="R8" s="23"/>
    </row>
    <row r="9" spans="1:23" hidden="1" x14ac:dyDescent="0.3">
      <c r="A9" s="20">
        <v>10</v>
      </c>
      <c r="B9" t="s">
        <v>100</v>
      </c>
      <c r="C9" t="s">
        <v>17</v>
      </c>
      <c r="D9">
        <v>1959</v>
      </c>
      <c r="E9" t="s">
        <v>101</v>
      </c>
      <c r="F9" s="28" t="s">
        <v>14</v>
      </c>
      <c r="G9" s="10">
        <f>(Tabulka1[[#This Row],[startovní číslo]]-1)*$T$1</f>
        <v>1.0416666666666667E-3</v>
      </c>
      <c r="H9" s="10">
        <f>VLOOKUP(Tabulka1[[#This Row],[startovní číslo]],Tabulka13[],5,0)+$P$1</f>
        <v>1.6932870370370369E-2</v>
      </c>
      <c r="I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1.5891203703703703E-2</v>
      </c>
      <c r="J9" s="12" t="str">
        <f>IF(Tabulka1[[#This Row],[Pohlaví M/Z]]="Z",VLOOKUP(Tabulka1[[#This Row],[Ročník]],Tabulka3[],2,0),VLOOKUP(Tabulka1[[#This Row],[Ročník]],Tabulka3[],3,0))</f>
        <v>M60</v>
      </c>
      <c r="K9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9" s="8">
        <f>IF(Tabulka1[[#This Row],[výsledný čas]]="","",COUNTIFS(Tabulka1[Pohlaví M/Z],Tabulka1[[#This Row],[Pohlaví M/Z]],Tabulka1[výsledný čas],"&lt;"&amp;Tabulka1[[#This Row],[výsledný čas]],Tabulka1[výsledný čas],"&lt;&gt;")+1)</f>
        <v>64</v>
      </c>
      <c r="M9" s="8">
        <f>IF(ISERROR(RANK(Tabulka1[[#This Row],[výsledný čas]],Tabulka1[výsledný čas],1)),"",RANK(Tabulka1[[#This Row],[výsledný čas]],Tabulka1[výsledný čas],1))</f>
        <v>87</v>
      </c>
      <c r="R9" s="23"/>
    </row>
    <row r="10" spans="1:23" hidden="1" x14ac:dyDescent="0.3">
      <c r="A10" s="9">
        <v>11</v>
      </c>
      <c r="B10" s="9" t="s">
        <v>298</v>
      </c>
      <c r="C10" t="s">
        <v>239</v>
      </c>
      <c r="D10" s="8">
        <v>1941</v>
      </c>
      <c r="E10" s="9" t="s">
        <v>299</v>
      </c>
      <c r="F10" s="12" t="s">
        <v>14</v>
      </c>
      <c r="G10" s="10">
        <f>(Tabulka1[[#This Row],[startovní číslo]]-1)*$T$1</f>
        <v>1.1574074074074073E-3</v>
      </c>
      <c r="H10" s="10">
        <f>VLOOKUP(Tabulka1[[#This Row],[startovní číslo]],Tabulka13[],5,0)+$P$1</f>
        <v>1.8703703703703705E-2</v>
      </c>
      <c r="I1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1.7546296296296296E-2</v>
      </c>
      <c r="J10" s="12" t="str">
        <f>IF(Tabulka1[[#This Row],[Pohlaví M/Z]]="Z",VLOOKUP(Tabulka1[[#This Row],[Ročník]],Tabulka3[],2,0),VLOOKUP(Tabulka1[[#This Row],[Ročník]],Tabulka3[],3,0))</f>
        <v>M70</v>
      </c>
      <c r="K10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0" s="8">
        <f>IF(Tabulka1[[#This Row],[výsledný čas]]="","",COUNTIFS(Tabulka1[Pohlaví M/Z],Tabulka1[[#This Row],[Pohlaví M/Z]],Tabulka1[výsledný čas],"&lt;"&amp;Tabulka1[[#This Row],[výsledný čas]],Tabulka1[výsledný čas],"&lt;&gt;")+1)</f>
        <v>74</v>
      </c>
      <c r="M10" s="8">
        <f>IF(ISERROR(RANK(Tabulka1[[#This Row],[výsledný čas]],Tabulka1[výsledný čas],1)),"",RANK(Tabulka1[[#This Row],[výsledný čas]],Tabulka1[výsledný čas],1))</f>
        <v>100</v>
      </c>
      <c r="R10" s="23"/>
    </row>
    <row r="11" spans="1:23" hidden="1" x14ac:dyDescent="0.3">
      <c r="A11" s="9">
        <v>12</v>
      </c>
      <c r="B11" s="9" t="s">
        <v>300</v>
      </c>
      <c r="C11" t="s">
        <v>17</v>
      </c>
      <c r="D11" s="8">
        <v>1950</v>
      </c>
      <c r="E11" s="9" t="s">
        <v>42</v>
      </c>
      <c r="F11" s="12" t="s">
        <v>14</v>
      </c>
      <c r="G11" s="10">
        <f>(Tabulka1[[#This Row],[startovní číslo]]-1)*$T$1</f>
        <v>1.273148148148148E-3</v>
      </c>
      <c r="H11" s="10">
        <f>VLOOKUP(Tabulka1[[#This Row],[startovní číslo]],Tabulka13[],5,0)+$P$1</f>
        <v>1.6562500000000001E-2</v>
      </c>
      <c r="I1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1.5289351851851853E-2</v>
      </c>
      <c r="J11" s="12" t="str">
        <f>IF(Tabulka1[[#This Row],[Pohlaví M/Z]]="Z",VLOOKUP(Tabulka1[[#This Row],[Ročník]],Tabulka3[],2,0),VLOOKUP(Tabulka1[[#This Row],[Ročník]],Tabulka3[],3,0))</f>
        <v>M70</v>
      </c>
      <c r="K11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1" s="8">
        <f>IF(Tabulka1[[#This Row],[výsledný čas]]="","",COUNTIFS(Tabulka1[Pohlaví M/Z],Tabulka1[[#This Row],[Pohlaví M/Z]],Tabulka1[výsledný čas],"&lt;"&amp;Tabulka1[[#This Row],[výsledný čas]],Tabulka1[výsledný čas],"&lt;&gt;")+1)</f>
        <v>62</v>
      </c>
      <c r="M11" s="8">
        <f>IF(ISERROR(RANK(Tabulka1[[#This Row],[výsledný čas]],Tabulka1[výsledný čas],1)),"",RANK(Tabulka1[[#This Row],[výsledný čas]],Tabulka1[výsledný čas],1))</f>
        <v>83</v>
      </c>
      <c r="R11" s="23"/>
    </row>
    <row r="12" spans="1:23" hidden="1" x14ac:dyDescent="0.3">
      <c r="A12" s="20">
        <v>13</v>
      </c>
      <c r="B12" t="s">
        <v>96</v>
      </c>
      <c r="C12" t="s">
        <v>97</v>
      </c>
      <c r="D12">
        <v>1947</v>
      </c>
      <c r="E12" t="s">
        <v>73</v>
      </c>
      <c r="F12" s="28" t="s">
        <v>14</v>
      </c>
      <c r="G12" s="10">
        <f>(Tabulka1[[#This Row],[startovní číslo]]-1)*$T$1</f>
        <v>1.3888888888888887E-3</v>
      </c>
      <c r="H12" s="10">
        <f>VLOOKUP(Tabulka1[[#This Row],[startovní číslo]],Tabulka13[],5,0)+$P$1</f>
        <v>1.6296296296296295E-2</v>
      </c>
      <c r="I1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1.4907407407407406E-2</v>
      </c>
      <c r="J12" s="12" t="str">
        <f>IF(Tabulka1[[#This Row],[Pohlaví M/Z]]="Z",VLOOKUP(Tabulka1[[#This Row],[Ročník]],Tabulka3[],2,0),VLOOKUP(Tabulka1[[#This Row],[Ročník]],Tabulka3[],3,0))</f>
        <v>M70</v>
      </c>
      <c r="K1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2" s="8">
        <f>IF(Tabulka1[[#This Row],[výsledný čas]]="","",COUNTIFS(Tabulka1[Pohlaví M/Z],Tabulka1[[#This Row],[Pohlaví M/Z]],Tabulka1[výsledný čas],"&lt;"&amp;Tabulka1[[#This Row],[výsledný čas]],Tabulka1[výsledný čas],"&lt;&gt;")+1)</f>
        <v>61</v>
      </c>
      <c r="M12" s="8">
        <f>IF(ISERROR(RANK(Tabulka1[[#This Row],[výsledný čas]],Tabulka1[výsledný čas],1)),"",RANK(Tabulka1[[#This Row],[výsledný čas]],Tabulka1[výsledný čas],1))</f>
        <v>81</v>
      </c>
      <c r="R12" s="23"/>
    </row>
    <row r="13" spans="1:23" x14ac:dyDescent="0.3">
      <c r="A13" s="20">
        <v>14</v>
      </c>
      <c r="B13" t="s">
        <v>68</v>
      </c>
      <c r="C13" t="s">
        <v>69</v>
      </c>
      <c r="D13">
        <v>1980</v>
      </c>
      <c r="E13" t="s">
        <v>70</v>
      </c>
      <c r="F13" s="28" t="s">
        <v>14</v>
      </c>
      <c r="G13" s="10">
        <f>(Tabulka1[[#This Row],[startovní číslo]]-1)*$T$1</f>
        <v>1.5046296296296294E-3</v>
      </c>
      <c r="H13" s="10">
        <f>VLOOKUP(Tabulka1[[#This Row],[startovní číslo]],Tabulka13[],5,0)+$P$1</f>
        <v>1.8761574074074073E-2</v>
      </c>
      <c r="I1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1.7256944444444443E-2</v>
      </c>
      <c r="J13" s="12" t="str">
        <f>IF(Tabulka1[[#This Row],[Pohlaví M/Z]]="Z",VLOOKUP(Tabulka1[[#This Row],[Ročník]],Tabulka3[],2,0),VLOOKUP(Tabulka1[[#This Row],[Ročník]],Tabulka3[],3,0))</f>
        <v>M40</v>
      </c>
      <c r="K13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L13" s="8">
        <f>IF(Tabulka1[[#This Row],[výsledný čas]]="","",COUNTIFS(Tabulka1[Pohlaví M/Z],Tabulka1[[#This Row],[Pohlaví M/Z]],Tabulka1[výsledný čas],"&lt;"&amp;Tabulka1[[#This Row],[výsledný čas]],Tabulka1[výsledný čas],"&lt;&gt;")+1)</f>
        <v>72</v>
      </c>
      <c r="M13" s="8">
        <f>IF(ISERROR(RANK(Tabulka1[[#This Row],[výsledný čas]],Tabulka1[výsledný čas],1)),"",RANK(Tabulka1[[#This Row],[výsledný čas]],Tabulka1[výsledný čas],1))</f>
        <v>98</v>
      </c>
      <c r="R13" s="23"/>
    </row>
    <row r="14" spans="1:23" hidden="1" x14ac:dyDescent="0.3">
      <c r="A14" s="20">
        <v>15</v>
      </c>
      <c r="B14" t="s">
        <v>214</v>
      </c>
      <c r="C14" t="s">
        <v>92</v>
      </c>
      <c r="D14">
        <v>1991</v>
      </c>
      <c r="E14" t="s">
        <v>70</v>
      </c>
      <c r="F14" s="28" t="s">
        <v>55</v>
      </c>
      <c r="G14" s="10">
        <f>(Tabulka1[[#This Row],[startovní číslo]]-1)*$T$1</f>
        <v>1.6203703703703703E-3</v>
      </c>
      <c r="H14" s="10">
        <f>VLOOKUP(Tabulka1[[#This Row],[startovní číslo]],Tabulka13[],5,0)+$P$1</f>
        <v>1.8472222222222223E-2</v>
      </c>
      <c r="I1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1.6851851851851854E-2</v>
      </c>
      <c r="J14" s="12" t="str">
        <f>IF(Tabulka1[[#This Row],[Pohlaví M/Z]]="Z",VLOOKUP(Tabulka1[[#This Row],[Ročník]],Tabulka3[],2,0),VLOOKUP(Tabulka1[[#This Row],[Ročník]],Tabulka3[],3,0))</f>
        <v>Z20</v>
      </c>
      <c r="K14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4" s="8">
        <f>IF(Tabulka1[[#This Row],[výsledný čas]]="","",COUNTIFS(Tabulka1[Pohlaví M/Z],Tabulka1[[#This Row],[Pohlaví M/Z]],Tabulka1[výsledný čas],"&lt;"&amp;Tabulka1[[#This Row],[výsledný čas]],Tabulka1[výsledný čas],"&lt;&gt;")+1)</f>
        <v>26</v>
      </c>
      <c r="M14" s="8">
        <f>IF(ISERROR(RANK(Tabulka1[[#This Row],[výsledný čas]],Tabulka1[výsledný čas],1)),"",RANK(Tabulka1[[#This Row],[výsledný čas]],Tabulka1[výsledný čas],1))</f>
        <v>94</v>
      </c>
      <c r="R14" s="23"/>
    </row>
    <row r="15" spans="1:23" hidden="1" x14ac:dyDescent="0.3">
      <c r="A15" s="9">
        <v>16</v>
      </c>
      <c r="B15" s="9" t="s">
        <v>245</v>
      </c>
      <c r="C15" t="s">
        <v>92</v>
      </c>
      <c r="D15" s="8">
        <v>1985</v>
      </c>
      <c r="E15" s="9" t="s">
        <v>246</v>
      </c>
      <c r="F15" s="12" t="s">
        <v>55</v>
      </c>
      <c r="G15" s="10">
        <f>(Tabulka1[[#This Row],[startovní číslo]]-1)*$T$1</f>
        <v>1.736111111111111E-3</v>
      </c>
      <c r="H15" s="10">
        <f>VLOOKUP(Tabulka1[[#This Row],[startovní číslo]],Tabulka13[],5,0)+$P$1</f>
        <v>1.7893518518518517E-2</v>
      </c>
      <c r="I1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1.6157407407407405E-2</v>
      </c>
      <c r="J15" s="12" t="str">
        <f>IF(Tabulka1[[#This Row],[Pohlaví M/Z]]="Z",VLOOKUP(Tabulka1[[#This Row],[Ročník]],Tabulka3[],2,0),VLOOKUP(Tabulka1[[#This Row],[Ročník]],Tabulka3[],3,0))</f>
        <v>Z35</v>
      </c>
      <c r="K15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5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M15" s="8">
        <f>IF(ISERROR(RANK(Tabulka1[[#This Row],[výsledný čas]],Tabulka1[výsledný čas],1)),"",RANK(Tabulka1[[#This Row],[výsledný čas]],Tabulka1[výsledný čas],1))</f>
        <v>90</v>
      </c>
      <c r="R15" s="23"/>
    </row>
    <row r="16" spans="1:23" hidden="1" x14ac:dyDescent="0.3">
      <c r="A16" s="20">
        <v>17</v>
      </c>
      <c r="B16" t="s">
        <v>43</v>
      </c>
      <c r="C16" t="s">
        <v>44</v>
      </c>
      <c r="D16">
        <v>1963</v>
      </c>
      <c r="E16" t="s">
        <v>45</v>
      </c>
      <c r="F16" s="28" t="s">
        <v>14</v>
      </c>
      <c r="G16" s="10">
        <f>(Tabulka1[[#This Row],[startovní číslo]]-1)*$T$1</f>
        <v>1.8518518518518517E-3</v>
      </c>
      <c r="H16" s="10">
        <f>VLOOKUP(Tabulka1[[#This Row],[startovní číslo]],Tabulka13[],5,0)+$P$1</f>
        <v>1.3171296296296294E-2</v>
      </c>
      <c r="I1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1.1319444444444443E-2</v>
      </c>
      <c r="J16" s="12" t="str">
        <f>IF(Tabulka1[[#This Row],[Pohlaví M/Z]]="Z",VLOOKUP(Tabulka1[[#This Row],[Ročník]],Tabulka3[],2,0),VLOOKUP(Tabulka1[[#This Row],[Ročník]],Tabulka3[],3,0))</f>
        <v>M50</v>
      </c>
      <c r="K16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16" s="8">
        <f>IF(Tabulka1[[#This Row],[výsledný čas]]="","",COUNTIFS(Tabulka1[Pohlaví M/Z],Tabulka1[[#This Row],[Pohlaví M/Z]],Tabulka1[výsledný čas],"&lt;"&amp;Tabulka1[[#This Row],[výsledný čas]],Tabulka1[výsledný čas],"&lt;&gt;")+1)</f>
        <v>32</v>
      </c>
      <c r="M16" s="8">
        <f>IF(ISERROR(RANK(Tabulka1[[#This Row],[výsledný čas]],Tabulka1[výsledný čas],1)),"",RANK(Tabulka1[[#This Row],[výsledný čas]],Tabulka1[výsledný čas],1))</f>
        <v>32</v>
      </c>
      <c r="R16" s="23"/>
    </row>
    <row r="17" spans="1:18" hidden="1" x14ac:dyDescent="0.3">
      <c r="A17" s="20">
        <v>18</v>
      </c>
      <c r="B17" t="s">
        <v>80</v>
      </c>
      <c r="C17" t="s">
        <v>49</v>
      </c>
      <c r="D17">
        <v>1956</v>
      </c>
      <c r="E17" t="s">
        <v>42</v>
      </c>
      <c r="F17" s="28" t="s">
        <v>14</v>
      </c>
      <c r="G17" s="10">
        <f>(Tabulka1[[#This Row],[startovní číslo]]-1)*$T$1</f>
        <v>1.9675925925925924E-3</v>
      </c>
      <c r="H17" s="10">
        <f>VLOOKUP(Tabulka1[[#This Row],[startovní číslo]],Tabulka13[],5,0)+$P$1</f>
        <v>1.5555555555555553E-2</v>
      </c>
      <c r="I1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1.3587962962962961E-2</v>
      </c>
      <c r="J17" s="12" t="str">
        <f>IF(Tabulka1[[#This Row],[Pohlaví M/Z]]="Z",VLOOKUP(Tabulka1[[#This Row],[Ročník]],Tabulka3[],2,0),VLOOKUP(Tabulka1[[#This Row],[Ročník]],Tabulka3[],3,0))</f>
        <v>M60</v>
      </c>
      <c r="K17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7" s="8">
        <f>IF(Tabulka1[[#This Row],[výsledný čas]]="","",COUNTIFS(Tabulka1[Pohlaví M/Z],Tabulka1[[#This Row],[Pohlaví M/Z]],Tabulka1[výsledný čas],"&lt;"&amp;Tabulka1[[#This Row],[výsledný čas]],Tabulka1[výsledný čas],"&lt;&gt;")+1)</f>
        <v>51</v>
      </c>
      <c r="M17" s="8">
        <f>IF(ISERROR(RANK(Tabulka1[[#This Row],[výsledný čas]],Tabulka1[výsledný čas],1)),"",RANK(Tabulka1[[#This Row],[výsledný čas]],Tabulka1[výsledný čas],1))</f>
        <v>64</v>
      </c>
      <c r="R17" s="23"/>
    </row>
    <row r="18" spans="1:18" hidden="1" x14ac:dyDescent="0.3">
      <c r="A18" s="20">
        <v>19</v>
      </c>
      <c r="B18" t="s">
        <v>210</v>
      </c>
      <c r="C18" t="s">
        <v>106</v>
      </c>
      <c r="D18">
        <v>1956</v>
      </c>
      <c r="E18" t="s">
        <v>211</v>
      </c>
      <c r="F18" s="28" t="s">
        <v>14</v>
      </c>
      <c r="G18" s="10">
        <f>(Tabulka1[[#This Row],[startovní číslo]]-1)*$T$1</f>
        <v>2.0833333333333333E-3</v>
      </c>
      <c r="H18" s="10">
        <f>VLOOKUP(Tabulka1[[#This Row],[startovní číslo]],Tabulka13[],5,0)+$P$1</f>
        <v>1.6898148148148148E-2</v>
      </c>
      <c r="I1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1.4814814814814815E-2</v>
      </c>
      <c r="J18" s="12" t="str">
        <f>IF(Tabulka1[[#This Row],[Pohlaví M/Z]]="Z",VLOOKUP(Tabulka1[[#This Row],[Ročník]],Tabulka3[],2,0),VLOOKUP(Tabulka1[[#This Row],[Ročník]],Tabulka3[],3,0))</f>
        <v>M60</v>
      </c>
      <c r="K18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18" s="8">
        <f>IF(Tabulka1[[#This Row],[výsledný čas]]="","",COUNTIFS(Tabulka1[Pohlaví M/Z],Tabulka1[[#This Row],[Pohlaví M/Z]],Tabulka1[výsledný čas],"&lt;"&amp;Tabulka1[[#This Row],[výsledný čas]],Tabulka1[výsledný čas],"&lt;&gt;")+1)</f>
        <v>60</v>
      </c>
      <c r="M18" s="8">
        <f>IF(ISERROR(RANK(Tabulka1[[#This Row],[výsledný čas]],Tabulka1[výsledný čas],1)),"",RANK(Tabulka1[[#This Row],[výsledný čas]],Tabulka1[výsledný čas],1))</f>
        <v>79</v>
      </c>
      <c r="R18" s="23"/>
    </row>
    <row r="19" spans="1:18" hidden="1" x14ac:dyDescent="0.3">
      <c r="A19" s="9">
        <v>21</v>
      </c>
      <c r="B19" s="9" t="s">
        <v>301</v>
      </c>
      <c r="C19" t="s">
        <v>302</v>
      </c>
      <c r="D19" s="8">
        <v>1950</v>
      </c>
      <c r="E19" s="9" t="s">
        <v>42</v>
      </c>
      <c r="F19" s="12" t="s">
        <v>14</v>
      </c>
      <c r="G19" s="10">
        <f>(Tabulka1[[#This Row],[startovní číslo]]-1)*$T$1</f>
        <v>2.3148148148148147E-3</v>
      </c>
      <c r="H19" s="10">
        <f>VLOOKUP(Tabulka1[[#This Row],[startovní číslo]],Tabulka13[],5,0)+$P$1</f>
        <v>1.9027777777777779E-2</v>
      </c>
      <c r="I1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1.6712962962962964E-2</v>
      </c>
      <c r="J19" s="12" t="str">
        <f>IF(Tabulka1[[#This Row],[Pohlaví M/Z]]="Z",VLOOKUP(Tabulka1[[#This Row],[Ročník]],Tabulka3[],2,0),VLOOKUP(Tabulka1[[#This Row],[Ročník]],Tabulka3[],3,0))</f>
        <v>M70</v>
      </c>
      <c r="K19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9" s="8">
        <f>IF(Tabulka1[[#This Row],[výsledný čas]]="","",COUNTIFS(Tabulka1[Pohlaví M/Z],Tabulka1[[#This Row],[Pohlaví M/Z]],Tabulka1[výsledný čas],"&lt;"&amp;Tabulka1[[#This Row],[výsledný čas]],Tabulka1[výsledný čas],"&lt;&gt;")+1)</f>
        <v>68</v>
      </c>
      <c r="M19" s="8">
        <f>IF(ISERROR(RANK(Tabulka1[[#This Row],[výsledný čas]],Tabulka1[výsledný čas],1)),"",RANK(Tabulka1[[#This Row],[výsledný čas]],Tabulka1[výsledný čas],1))</f>
        <v>93</v>
      </c>
      <c r="R19" s="23"/>
    </row>
    <row r="20" spans="1:18" hidden="1" x14ac:dyDescent="0.3">
      <c r="A20" s="9">
        <v>22</v>
      </c>
      <c r="B20" s="9" t="s">
        <v>289</v>
      </c>
      <c r="C20" t="s">
        <v>13</v>
      </c>
      <c r="D20" s="8">
        <v>1954</v>
      </c>
      <c r="E20" s="9" t="s">
        <v>102</v>
      </c>
      <c r="F20" s="12" t="s">
        <v>14</v>
      </c>
      <c r="G20" s="10">
        <f>(Tabulka1[[#This Row],[startovní číslo]]-1)*$T$1</f>
        <v>2.4305555555555552E-3</v>
      </c>
      <c r="H20" s="10">
        <f>VLOOKUP(Tabulka1[[#This Row],[startovní číslo]],Tabulka13[],5,0)+$P$1</f>
        <v>1.9074074074074073E-2</v>
      </c>
      <c r="I2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1.6643518518518519E-2</v>
      </c>
      <c r="J20" s="12" t="str">
        <f>IF(Tabulka1[[#This Row],[Pohlaví M/Z]]="Z",VLOOKUP(Tabulka1[[#This Row],[Ročník]],Tabulka3[],2,0),VLOOKUP(Tabulka1[[#This Row],[Ročník]],Tabulka3[],3,0))</f>
        <v>M60</v>
      </c>
      <c r="K20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20" s="8">
        <f>IF(Tabulka1[[#This Row],[výsledný čas]]="","",COUNTIFS(Tabulka1[Pohlaví M/Z],Tabulka1[[#This Row],[Pohlaví M/Z]],Tabulka1[výsledný čas],"&lt;"&amp;Tabulka1[[#This Row],[výsledný čas]],Tabulka1[výsledný čas],"&lt;&gt;")+1)</f>
        <v>67</v>
      </c>
      <c r="M20" s="8">
        <f>IF(ISERROR(RANK(Tabulka1[[#This Row],[výsledný čas]],Tabulka1[výsledný čas],1)),"",RANK(Tabulka1[[#This Row],[výsledný čas]],Tabulka1[výsledný čas],1))</f>
        <v>92</v>
      </c>
      <c r="R20" s="23"/>
    </row>
    <row r="21" spans="1:18" hidden="1" x14ac:dyDescent="0.3">
      <c r="A21" s="9">
        <v>23</v>
      </c>
      <c r="B21" s="9" t="s">
        <v>306</v>
      </c>
      <c r="C21" t="s">
        <v>23</v>
      </c>
      <c r="D21" s="8">
        <v>2002</v>
      </c>
      <c r="E21" s="9" t="s">
        <v>259</v>
      </c>
      <c r="F21" s="12" t="s">
        <v>14</v>
      </c>
      <c r="G21" s="10">
        <f>(Tabulka1[[#This Row],[startovní číslo]]-1)*$T$1</f>
        <v>2.5462962962962961E-3</v>
      </c>
      <c r="H21" s="10">
        <f>VLOOKUP(Tabulka1[[#This Row],[startovní číslo]],Tabulka13[],5,0)+$P$1</f>
        <v>1.4155092592592592E-2</v>
      </c>
      <c r="I2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1.1608796296296296E-2</v>
      </c>
      <c r="J21" s="12" t="str">
        <f>IF(Tabulka1[[#This Row],[Pohlaví M/Z]]="Z",VLOOKUP(Tabulka1[[#This Row],[Ročník]],Tabulka3[],2,0),VLOOKUP(Tabulka1[[#This Row],[Ročník]],Tabulka3[],3,0))</f>
        <v>Jri</v>
      </c>
      <c r="K21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21" s="8">
        <f>IF(Tabulka1[[#This Row],[výsledný čas]]="","",COUNTIFS(Tabulka1[Pohlaví M/Z],Tabulka1[[#This Row],[Pohlaví M/Z]],Tabulka1[výsledný čas],"&lt;"&amp;Tabulka1[[#This Row],[výsledný čas]],Tabulka1[výsledný čas],"&lt;&gt;")+1)</f>
        <v>39</v>
      </c>
      <c r="M21" s="8">
        <f>IF(ISERROR(RANK(Tabulka1[[#This Row],[výsledný čas]],Tabulka1[výsledný čas],1)),"",RANK(Tabulka1[[#This Row],[výsledný čas]],Tabulka1[výsledný čas],1))</f>
        <v>41</v>
      </c>
      <c r="R21" s="23"/>
    </row>
    <row r="22" spans="1:18" hidden="1" x14ac:dyDescent="0.3">
      <c r="A22" s="9">
        <v>24</v>
      </c>
      <c r="B22" s="9" t="s">
        <v>260</v>
      </c>
      <c r="C22" t="s">
        <v>26</v>
      </c>
      <c r="D22" s="8">
        <v>2003</v>
      </c>
      <c r="E22" s="9" t="s">
        <v>261</v>
      </c>
      <c r="F22" s="12" t="s">
        <v>14</v>
      </c>
      <c r="G22" s="10">
        <f>(Tabulka1[[#This Row],[startovní číslo]]-1)*$T$1</f>
        <v>2.662037037037037E-3</v>
      </c>
      <c r="H22" s="10">
        <f>VLOOKUP(Tabulka1[[#This Row],[startovní číslo]],Tabulka13[],5,0)+$P$1</f>
        <v>1.2592592592592593E-2</v>
      </c>
      <c r="I2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9.9305555555555553E-3</v>
      </c>
      <c r="J22" s="12" t="str">
        <f>IF(Tabulka1[[#This Row],[Pohlaví M/Z]]="Z",VLOOKUP(Tabulka1[[#This Row],[Ročník]],Tabulka3[],2,0),VLOOKUP(Tabulka1[[#This Row],[Ročník]],Tabulka3[],3,0))</f>
        <v>Jri</v>
      </c>
      <c r="K2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22" s="8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M22" s="8">
        <f>IF(ISERROR(RANK(Tabulka1[[#This Row],[výsledný čas]],Tabulka1[výsledný čas],1)),"",RANK(Tabulka1[[#This Row],[výsledný čas]],Tabulka1[výsledný čas],1))</f>
        <v>10</v>
      </c>
      <c r="R22" s="23"/>
    </row>
    <row r="23" spans="1:18" hidden="1" x14ac:dyDescent="0.3">
      <c r="A23" s="20">
        <v>25</v>
      </c>
      <c r="B23" t="s">
        <v>16</v>
      </c>
      <c r="C23" t="s">
        <v>17</v>
      </c>
      <c r="D23">
        <v>1983</v>
      </c>
      <c r="E23" t="s">
        <v>18</v>
      </c>
      <c r="F23" s="28" t="s">
        <v>14</v>
      </c>
      <c r="G23" s="10">
        <f>(Tabulka1[[#This Row],[startovní číslo]]-1)*$T$1</f>
        <v>2.7777777777777775E-3</v>
      </c>
      <c r="H23" s="10">
        <f>VLOOKUP(Tabulka1[[#This Row],[startovní číslo]],Tabulka13[],5,0)+$P$1</f>
        <v>1.1400462962962965E-2</v>
      </c>
      <c r="I2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8.6226851851851881E-3</v>
      </c>
      <c r="J23" s="12" t="str">
        <f>IF(Tabulka1[[#This Row],[Pohlaví M/Z]]="Z",VLOOKUP(Tabulka1[[#This Row],[Ročník]],Tabulka3[],2,0),VLOOKUP(Tabulka1[[#This Row],[Ročník]],Tabulka3[],3,0))</f>
        <v>M20</v>
      </c>
      <c r="K23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23" s="8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M23" s="8">
        <f>IF(ISERROR(RANK(Tabulka1[[#This Row],[výsledný čas]],Tabulka1[výsledný čas],1)),"",RANK(Tabulka1[[#This Row],[výsledný čas]],Tabulka1[výsledný čas],1))</f>
        <v>1</v>
      </c>
      <c r="R23" s="23"/>
    </row>
    <row r="24" spans="1:18" hidden="1" x14ac:dyDescent="0.3">
      <c r="A24" s="20">
        <v>26</v>
      </c>
      <c r="B24" t="s">
        <v>103</v>
      </c>
      <c r="C24" t="s">
        <v>104</v>
      </c>
      <c r="D24">
        <v>1973</v>
      </c>
      <c r="E24" t="s">
        <v>105</v>
      </c>
      <c r="F24" s="28" t="s">
        <v>55</v>
      </c>
      <c r="G24" s="10">
        <f>(Tabulka1[[#This Row],[startovní číslo]]-1)*$T$1</f>
        <v>2.8935185185185184E-3</v>
      </c>
      <c r="H24" s="10">
        <f>VLOOKUP(Tabulka1[[#This Row],[startovní číslo]],Tabulka13[],5,0)+$P$1</f>
        <v>1.8275462962962962E-2</v>
      </c>
      <c r="I2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1.5381944444444445E-2</v>
      </c>
      <c r="J24" s="12" t="str">
        <f>IF(Tabulka1[[#This Row],[Pohlaví M/Z]]="Z",VLOOKUP(Tabulka1[[#This Row],[Ročník]],Tabulka3[],2,0),VLOOKUP(Tabulka1[[#This Row],[Ročník]],Tabulka3[],3,0))</f>
        <v>Z45</v>
      </c>
      <c r="K24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24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M24" s="8">
        <f>IF(ISERROR(RANK(Tabulka1[[#This Row],[výsledný čas]],Tabulka1[výsledný čas],1)),"",RANK(Tabulka1[[#This Row],[výsledný čas]],Tabulka1[výsledný čas],1))</f>
        <v>86</v>
      </c>
      <c r="R24" s="23"/>
    </row>
    <row r="25" spans="1:18" x14ac:dyDescent="0.3">
      <c r="A25" s="20">
        <v>27</v>
      </c>
      <c r="B25" t="s">
        <v>155</v>
      </c>
      <c r="C25" t="s">
        <v>156</v>
      </c>
      <c r="D25">
        <v>1976</v>
      </c>
      <c r="E25" t="s">
        <v>157</v>
      </c>
      <c r="F25" s="28" t="s">
        <v>14</v>
      </c>
      <c r="G25" s="10">
        <f>(Tabulka1[[#This Row],[startovní číslo]]-1)*$T$1</f>
        <v>3.0092592592592588E-3</v>
      </c>
      <c r="H25" s="10">
        <f>VLOOKUP(Tabulka1[[#This Row],[startovní číslo]],Tabulka13[],5,0)+$P$1</f>
        <v>1.3449074074074073E-2</v>
      </c>
      <c r="I2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1.0439814814814815E-2</v>
      </c>
      <c r="J25" s="12" t="str">
        <f>IF(Tabulka1[[#This Row],[Pohlaví M/Z]]="Z",VLOOKUP(Tabulka1[[#This Row],[Ročník]],Tabulka3[],2,0),VLOOKUP(Tabulka1[[#This Row],[Ročník]],Tabulka3[],3,0))</f>
        <v>M40</v>
      </c>
      <c r="K25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25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M25" s="8">
        <f>IF(ISERROR(RANK(Tabulka1[[#This Row],[výsledný čas]],Tabulka1[výsledný čas],1)),"",RANK(Tabulka1[[#This Row],[výsledný čas]],Tabulka1[výsledný čas],1))</f>
        <v>17</v>
      </c>
      <c r="R25" s="23"/>
    </row>
    <row r="26" spans="1:18" hidden="1" x14ac:dyDescent="0.3">
      <c r="A26" s="20">
        <v>28</v>
      </c>
      <c r="B26" t="s">
        <v>209</v>
      </c>
      <c r="C26" t="s">
        <v>40</v>
      </c>
      <c r="D26">
        <v>1963</v>
      </c>
      <c r="E26" t="s">
        <v>18</v>
      </c>
      <c r="F26" s="28" t="s">
        <v>14</v>
      </c>
      <c r="G26" s="10">
        <f>(Tabulka1[[#This Row],[startovní číslo]]-1)*$T$1</f>
        <v>3.1249999999999997E-3</v>
      </c>
      <c r="H26" s="10">
        <f>VLOOKUP(Tabulka1[[#This Row],[startovní číslo]],Tabulka13[],5,0)+$P$1</f>
        <v>1.4652777777777778E-2</v>
      </c>
      <c r="I2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1.1527777777777779E-2</v>
      </c>
      <c r="J26" s="12" t="str">
        <f>IF(Tabulka1[[#This Row],[Pohlaví M/Z]]="Z",VLOOKUP(Tabulka1[[#This Row],[Ročník]],Tabulka3[],2,0),VLOOKUP(Tabulka1[[#This Row],[Ročník]],Tabulka3[],3,0))</f>
        <v>M50</v>
      </c>
      <c r="K26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26" s="8">
        <f>IF(Tabulka1[[#This Row],[výsledný čas]]="","",COUNTIFS(Tabulka1[Pohlaví M/Z],Tabulka1[[#This Row],[Pohlaví M/Z]],Tabulka1[výsledný čas],"&lt;"&amp;Tabulka1[[#This Row],[výsledný čas]],Tabulka1[výsledný čas],"&lt;&gt;")+1)</f>
        <v>38</v>
      </c>
      <c r="M26" s="8">
        <f>IF(ISERROR(RANK(Tabulka1[[#This Row],[výsledný čas]],Tabulka1[výsledný čas],1)),"",RANK(Tabulka1[[#This Row],[výsledný čas]],Tabulka1[výsledný čas],1))</f>
        <v>40</v>
      </c>
      <c r="R26" s="23"/>
    </row>
    <row r="27" spans="1:18" hidden="1" x14ac:dyDescent="0.3">
      <c r="A27" s="20">
        <v>29</v>
      </c>
      <c r="B27" t="s">
        <v>61</v>
      </c>
      <c r="C27" t="s">
        <v>62</v>
      </c>
      <c r="D27">
        <v>1960</v>
      </c>
      <c r="E27" t="s">
        <v>63</v>
      </c>
      <c r="F27" s="28" t="s">
        <v>14</v>
      </c>
      <c r="G27" s="10">
        <f>(Tabulka1[[#This Row],[startovní číslo]]-1)*$T$1</f>
        <v>3.2407407407407406E-3</v>
      </c>
      <c r="H27" s="10">
        <f>VLOOKUP(Tabulka1[[#This Row],[startovní číslo]],Tabulka13[],5,0)+$P$1</f>
        <v>1.4236111111111111E-2</v>
      </c>
      <c r="I2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1.0995370370370371E-2</v>
      </c>
      <c r="J27" s="12" t="str">
        <f>IF(Tabulka1[[#This Row],[Pohlaví M/Z]]="Z",VLOOKUP(Tabulka1[[#This Row],[Ročník]],Tabulka3[],2,0),VLOOKUP(Tabulka1[[#This Row],[Ročník]],Tabulka3[],3,0))</f>
        <v>M60</v>
      </c>
      <c r="K27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27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M27" s="8">
        <f>IF(ISERROR(RANK(Tabulka1[[#This Row],[výsledný čas]],Tabulka1[výsledný čas],1)),"",RANK(Tabulka1[[#This Row],[výsledný čas]],Tabulka1[výsledný čas],1))</f>
        <v>23</v>
      </c>
      <c r="R27" s="23"/>
    </row>
    <row r="28" spans="1:18" hidden="1" x14ac:dyDescent="0.3">
      <c r="A28" s="9">
        <v>30</v>
      </c>
      <c r="B28" s="9" t="s">
        <v>290</v>
      </c>
      <c r="C28" t="s">
        <v>291</v>
      </c>
      <c r="D28" s="8">
        <v>1957</v>
      </c>
      <c r="E28" s="9" t="s">
        <v>292</v>
      </c>
      <c r="F28" s="12" t="s">
        <v>14</v>
      </c>
      <c r="G28" s="10">
        <f>(Tabulka1[[#This Row],[startovní číslo]]-1)*$T$1</f>
        <v>3.3564814814814811E-3</v>
      </c>
      <c r="H28" s="10">
        <f>VLOOKUP(Tabulka1[[#This Row],[startovní číslo]],Tabulka13[],5,0)+$P$1</f>
        <v>1.4710648148148148E-2</v>
      </c>
      <c r="I2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1.1354166666666667E-2</v>
      </c>
      <c r="J28" s="12" t="str">
        <f>IF(Tabulka1[[#This Row],[Pohlaví M/Z]]="Z",VLOOKUP(Tabulka1[[#This Row],[Ročník]],Tabulka3[],2,0),VLOOKUP(Tabulka1[[#This Row],[Ročník]],Tabulka3[],3,0))</f>
        <v>M60</v>
      </c>
      <c r="K28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28" s="8">
        <f>IF(Tabulka1[[#This Row],[výsledný čas]]="","",COUNTIFS(Tabulka1[Pohlaví M/Z],Tabulka1[[#This Row],[Pohlaví M/Z]],Tabulka1[výsledný čas],"&lt;"&amp;Tabulka1[[#This Row],[výsledný čas]],Tabulka1[výsledný čas],"&lt;&gt;")+1)</f>
        <v>35</v>
      </c>
      <c r="M28" s="8">
        <f>IF(ISERROR(RANK(Tabulka1[[#This Row],[výsledný čas]],Tabulka1[výsledný čas],1)),"",RANK(Tabulka1[[#This Row],[výsledný čas]],Tabulka1[výsledný čas],1))</f>
        <v>36</v>
      </c>
      <c r="R28" s="23"/>
    </row>
    <row r="29" spans="1:18" hidden="1" x14ac:dyDescent="0.3">
      <c r="A29" s="9">
        <v>31</v>
      </c>
      <c r="B29" s="9" t="s">
        <v>293</v>
      </c>
      <c r="C29" t="s">
        <v>49</v>
      </c>
      <c r="D29" s="8">
        <v>1958</v>
      </c>
      <c r="E29" s="9" t="s">
        <v>294</v>
      </c>
      <c r="F29" s="12" t="s">
        <v>14</v>
      </c>
      <c r="G29" s="10">
        <f>(Tabulka1[[#This Row],[startovní číslo]]-1)*$T$1</f>
        <v>3.472222222222222E-3</v>
      </c>
      <c r="H29" s="10">
        <f>VLOOKUP(Tabulka1[[#This Row],[startovní číslo]],Tabulka13[],5,0)+$P$1</f>
        <v>1.4537037037037038E-2</v>
      </c>
      <c r="I2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1.1064814814814816E-2</v>
      </c>
      <c r="J29" s="12" t="str">
        <f>IF(Tabulka1[[#This Row],[Pohlaví M/Z]]="Z",VLOOKUP(Tabulka1[[#This Row],[Ročník]],Tabulka3[],2,0),VLOOKUP(Tabulka1[[#This Row],[Ročník]],Tabulka3[],3,0))</f>
        <v>M60</v>
      </c>
      <c r="K29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29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M29" s="8">
        <f>IF(ISERROR(RANK(Tabulka1[[#This Row],[výsledný čas]],Tabulka1[výsledný čas],1)),"",RANK(Tabulka1[[#This Row],[výsledný čas]],Tabulka1[výsledný čas],1))</f>
        <v>25</v>
      </c>
      <c r="R29" s="23"/>
    </row>
    <row r="30" spans="1:18" hidden="1" x14ac:dyDescent="0.3">
      <c r="A30" s="20">
        <v>32</v>
      </c>
      <c r="B30" t="s">
        <v>35</v>
      </c>
      <c r="C30" t="s">
        <v>17</v>
      </c>
      <c r="D30">
        <v>1965</v>
      </c>
      <c r="E30" t="s">
        <v>164</v>
      </c>
      <c r="F30" s="28" t="s">
        <v>14</v>
      </c>
      <c r="G30" s="10">
        <f>(Tabulka1[[#This Row],[startovní číslo]]-1)*$T$1</f>
        <v>3.5879629629629625E-3</v>
      </c>
      <c r="H30" s="10">
        <f>VLOOKUP(Tabulka1[[#This Row],[startovní číslo]],Tabulka13[],5,0)+$P$1</f>
        <v>1.4537037037037038E-2</v>
      </c>
      <c r="I3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1.0949074074074075E-2</v>
      </c>
      <c r="J30" s="12" t="str">
        <f>IF(Tabulka1[[#This Row],[Pohlaví M/Z]]="Z",VLOOKUP(Tabulka1[[#This Row],[Ročník]],Tabulka3[],2,0),VLOOKUP(Tabulka1[[#This Row],[Ročník]],Tabulka3[],3,0))</f>
        <v>M50</v>
      </c>
      <c r="K30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30" s="8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M30" s="8">
        <f>IF(ISERROR(RANK(Tabulka1[[#This Row],[výsledný čas]],Tabulka1[výsledný čas],1)),"",RANK(Tabulka1[[#This Row],[výsledný čas]],Tabulka1[výsledný čas],1))</f>
        <v>21</v>
      </c>
      <c r="R30" s="23"/>
    </row>
    <row r="31" spans="1:18" hidden="1" x14ac:dyDescent="0.3">
      <c r="A31" s="20">
        <v>33</v>
      </c>
      <c r="B31" t="s">
        <v>161</v>
      </c>
      <c r="C31" t="s">
        <v>162</v>
      </c>
      <c r="D31">
        <v>1969</v>
      </c>
      <c r="E31" t="s">
        <v>163</v>
      </c>
      <c r="F31" s="28" t="s">
        <v>14</v>
      </c>
      <c r="G31" s="10">
        <f>(Tabulka1[[#This Row],[startovní číslo]]-1)*$T$1</f>
        <v>3.7037037037037034E-3</v>
      </c>
      <c r="H31" s="10">
        <f>VLOOKUP(Tabulka1[[#This Row],[startovní číslo]],Tabulka13[],5,0)+$P$1</f>
        <v>1.539351851851852E-2</v>
      </c>
      <c r="I3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1.1689814814814816E-2</v>
      </c>
      <c r="J31" s="12" t="str">
        <f>IF(Tabulka1[[#This Row],[Pohlaví M/Z]]="Z",VLOOKUP(Tabulka1[[#This Row],[Ročník]],Tabulka3[],2,0),VLOOKUP(Tabulka1[[#This Row],[Ročník]],Tabulka3[],3,0))</f>
        <v>M50</v>
      </c>
      <c r="K31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31" s="8">
        <f>IF(Tabulka1[[#This Row],[výsledný čas]]="","",COUNTIFS(Tabulka1[Pohlaví M/Z],Tabulka1[[#This Row],[Pohlaví M/Z]],Tabulka1[výsledný čas],"&lt;"&amp;Tabulka1[[#This Row],[výsledný čas]],Tabulka1[výsledný čas],"&lt;&gt;")+1)</f>
        <v>40</v>
      </c>
      <c r="M31" s="8">
        <f>IF(ISERROR(RANK(Tabulka1[[#This Row],[výsledný čas]],Tabulka1[výsledný čas],1)),"",RANK(Tabulka1[[#This Row],[výsledný čas]],Tabulka1[výsledný čas],1))</f>
        <v>43</v>
      </c>
      <c r="R31" s="23"/>
    </row>
    <row r="32" spans="1:18" x14ac:dyDescent="0.3">
      <c r="A32" s="20">
        <v>34</v>
      </c>
      <c r="B32" t="s">
        <v>22</v>
      </c>
      <c r="C32" t="s">
        <v>23</v>
      </c>
      <c r="D32">
        <v>1980</v>
      </c>
      <c r="E32" t="s">
        <v>24</v>
      </c>
      <c r="F32" s="28" t="s">
        <v>14</v>
      </c>
      <c r="G32" s="10">
        <f>(Tabulka1[[#This Row],[startovní číslo]]-1)*$T$1</f>
        <v>3.8194444444444443E-3</v>
      </c>
      <c r="H32" s="10">
        <f>VLOOKUP(Tabulka1[[#This Row],[startovní číslo]],Tabulka13[],5,0)+$P$1</f>
        <v>1.3715277777777778E-2</v>
      </c>
      <c r="I3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9.8958333333333329E-3</v>
      </c>
      <c r="J32" s="12" t="str">
        <f>IF(Tabulka1[[#This Row],[Pohlaví M/Z]]="Z",VLOOKUP(Tabulka1[[#This Row],[Ročník]],Tabulka3[],2,0),VLOOKUP(Tabulka1[[#This Row],[Ročník]],Tabulka3[],3,0))</f>
        <v>M40</v>
      </c>
      <c r="K32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32" s="8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M32" s="8">
        <f>IF(ISERROR(RANK(Tabulka1[[#This Row],[výsledný čas]],Tabulka1[výsledný čas],1)),"",RANK(Tabulka1[[#This Row],[výsledný čas]],Tabulka1[výsledný čas],1))</f>
        <v>9</v>
      </c>
      <c r="R32" s="23"/>
    </row>
    <row r="33" spans="1:18" hidden="1" x14ac:dyDescent="0.3">
      <c r="A33" s="9">
        <v>35</v>
      </c>
      <c r="B33" s="9" t="s">
        <v>260</v>
      </c>
      <c r="C33" t="s">
        <v>262</v>
      </c>
      <c r="D33" s="8">
        <v>2008</v>
      </c>
      <c r="E33" s="9" t="s">
        <v>252</v>
      </c>
      <c r="F33" s="12" t="s">
        <v>14</v>
      </c>
      <c r="G33" s="10">
        <f>(Tabulka1[[#This Row],[startovní číslo]]-1)*$T$1</f>
        <v>3.9351851851851848E-3</v>
      </c>
      <c r="H33" s="10">
        <f>VLOOKUP(Tabulka1[[#This Row],[startovní číslo]],Tabulka13[],5,0)+$P$1</f>
        <v>1.5150462962962963E-2</v>
      </c>
      <c r="I3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1.1215277777777779E-2</v>
      </c>
      <c r="J33" s="12" t="str">
        <f>IF(Tabulka1[[#This Row],[Pohlaví M/Z]]="Z",VLOOKUP(Tabulka1[[#This Row],[Ročník]],Tabulka3[],2,0),VLOOKUP(Tabulka1[[#This Row],[Ročník]],Tabulka3[],3,0))</f>
        <v>Jri</v>
      </c>
      <c r="K33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33" s="8">
        <f>IF(Tabulka1[[#This Row],[výsledný čas]]="","",COUNTIFS(Tabulka1[Pohlaví M/Z],Tabulka1[[#This Row],[Pohlaví M/Z]],Tabulka1[výsledný čas],"&lt;"&amp;Tabulka1[[#This Row],[výsledný čas]],Tabulka1[výsledný čas],"&lt;&gt;")+1)</f>
        <v>30</v>
      </c>
      <c r="M33" s="8">
        <f>IF(ISERROR(RANK(Tabulka1[[#This Row],[výsledný čas]],Tabulka1[výsledný čas],1)),"",RANK(Tabulka1[[#This Row],[výsledný čas]],Tabulka1[výsledný čas],1))</f>
        <v>30</v>
      </c>
      <c r="R33" s="23"/>
    </row>
    <row r="34" spans="1:18" hidden="1" x14ac:dyDescent="0.3">
      <c r="A34" s="9">
        <v>36</v>
      </c>
      <c r="B34" s="9" t="s">
        <v>260</v>
      </c>
      <c r="C34" t="s">
        <v>26</v>
      </c>
      <c r="D34" s="8">
        <v>1968</v>
      </c>
      <c r="E34" s="9" t="s">
        <v>252</v>
      </c>
      <c r="F34" s="12" t="s">
        <v>14</v>
      </c>
      <c r="G34" s="10">
        <f>(Tabulka1[[#This Row],[startovní číslo]]-1)*$T$1</f>
        <v>4.0509259259259257E-3</v>
      </c>
      <c r="H34" s="10">
        <f>VLOOKUP(Tabulka1[[#This Row],[startovní číslo]],Tabulka13[],5,0)+$P$1</f>
        <v>1.8460648148148146E-2</v>
      </c>
      <c r="I3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1.440972222222222E-2</v>
      </c>
      <c r="J34" s="12" t="str">
        <f>IF(Tabulka1[[#This Row],[Pohlaví M/Z]]="Z",VLOOKUP(Tabulka1[[#This Row],[Ročník]],Tabulka3[],2,0),VLOOKUP(Tabulka1[[#This Row],[Ročník]],Tabulka3[],3,0))</f>
        <v>M50</v>
      </c>
      <c r="K34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L34" s="8">
        <f>IF(Tabulka1[[#This Row],[výsledný čas]]="","",COUNTIFS(Tabulka1[Pohlaví M/Z],Tabulka1[[#This Row],[Pohlaví M/Z]],Tabulka1[výsledný čas],"&lt;"&amp;Tabulka1[[#This Row],[výsledný čas]],Tabulka1[výsledný čas],"&lt;&gt;")+1)</f>
        <v>59</v>
      </c>
      <c r="M34" s="8">
        <f>IF(ISERROR(RANK(Tabulka1[[#This Row],[výsledný čas]],Tabulka1[výsledný čas],1)),"",RANK(Tabulka1[[#This Row],[výsledný čas]],Tabulka1[výsledný čas],1))</f>
        <v>77</v>
      </c>
      <c r="R34" s="23"/>
    </row>
    <row r="35" spans="1:18" hidden="1" x14ac:dyDescent="0.3">
      <c r="A35" s="9">
        <v>37</v>
      </c>
      <c r="B35" s="9" t="s">
        <v>250</v>
      </c>
      <c r="C35" t="s">
        <v>251</v>
      </c>
      <c r="D35" s="8">
        <v>1970</v>
      </c>
      <c r="E35" s="9" t="s">
        <v>252</v>
      </c>
      <c r="F35" s="12" t="s">
        <v>55</v>
      </c>
      <c r="G35" s="10">
        <f>(Tabulka1[[#This Row],[startovní číslo]]-1)*$T$1</f>
        <v>4.1666666666666666E-3</v>
      </c>
      <c r="H35" s="10">
        <f>VLOOKUP(Tabulka1[[#This Row],[startovní číslo]],Tabulka13[],5,0)+$P$1</f>
        <v>1.8796296296296297E-2</v>
      </c>
      <c r="I3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1.4629629629629631E-2</v>
      </c>
      <c r="J35" s="12" t="str">
        <f>IF(Tabulka1[[#This Row],[Pohlaví M/Z]]="Z",VLOOKUP(Tabulka1[[#This Row],[Ročník]],Tabulka3[],2,0),VLOOKUP(Tabulka1[[#This Row],[Ročník]],Tabulka3[],3,0))</f>
        <v>Z45</v>
      </c>
      <c r="K3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35" s="8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M35" s="8">
        <f>IF(ISERROR(RANK(Tabulka1[[#This Row],[výsledný čas]],Tabulka1[výsledný čas],1)),"",RANK(Tabulka1[[#This Row],[výsledný čas]],Tabulka1[výsledný čas],1))</f>
        <v>78</v>
      </c>
      <c r="R35" s="23"/>
    </row>
    <row r="36" spans="1:18" hidden="1" x14ac:dyDescent="0.3">
      <c r="A36" s="20">
        <v>38</v>
      </c>
      <c r="B36" t="s">
        <v>93</v>
      </c>
      <c r="C36" t="s">
        <v>94</v>
      </c>
      <c r="D36">
        <v>1962</v>
      </c>
      <c r="E36" t="s">
        <v>102</v>
      </c>
      <c r="F36" s="28" t="s">
        <v>55</v>
      </c>
      <c r="G36" s="10">
        <f>(Tabulka1[[#This Row],[startovní číslo]]-1)*$T$1</f>
        <v>4.2824074074074066E-3</v>
      </c>
      <c r="H36" s="10">
        <f>VLOOKUP(Tabulka1[[#This Row],[startovní číslo]],Tabulka13[],5,0)+$P$1</f>
        <v>1.8680555555555554E-2</v>
      </c>
      <c r="I3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1.4398148148148148E-2</v>
      </c>
      <c r="J36" s="12" t="str">
        <f>IF(Tabulka1[[#This Row],[Pohlaví M/Z]]="Z",VLOOKUP(Tabulka1[[#This Row],[Ročník]],Tabulka3[],2,0),VLOOKUP(Tabulka1[[#This Row],[Ročník]],Tabulka3[],3,0))</f>
        <v>Z55</v>
      </c>
      <c r="K36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36" s="8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M36" s="8">
        <f>IF(ISERROR(RANK(Tabulka1[[#This Row],[výsledný čas]],Tabulka1[výsledný čas],1)),"",RANK(Tabulka1[[#This Row],[výsledný čas]],Tabulka1[výsledný čas],1))</f>
        <v>76</v>
      </c>
      <c r="R36" s="23"/>
    </row>
    <row r="37" spans="1:18" hidden="1" x14ac:dyDescent="0.3">
      <c r="A37" s="20">
        <v>39</v>
      </c>
      <c r="B37" t="s">
        <v>199</v>
      </c>
      <c r="C37" t="s">
        <v>71</v>
      </c>
      <c r="D37">
        <v>1971</v>
      </c>
      <c r="E37" t="s">
        <v>200</v>
      </c>
      <c r="F37" s="28" t="s">
        <v>14</v>
      </c>
      <c r="G37" s="10">
        <f>(Tabulka1[[#This Row],[startovní číslo]]-1)*$T$1</f>
        <v>4.3981481481481476E-3</v>
      </c>
      <c r="H37" s="10">
        <f>VLOOKUP(Tabulka1[[#This Row],[startovní číslo]],Tabulka13[],5,0)+$P$1</f>
        <v>1.4189814814814815E-2</v>
      </c>
      <c r="I3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9.7916666666666673E-3</v>
      </c>
      <c r="J37" s="12" t="str">
        <f>IF(Tabulka1[[#This Row],[Pohlaví M/Z]]="Z",VLOOKUP(Tabulka1[[#This Row],[Ročník]],Tabulka3[],2,0),VLOOKUP(Tabulka1[[#This Row],[Ročník]],Tabulka3[],3,0))</f>
        <v>M50</v>
      </c>
      <c r="K37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37" s="8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M37" s="8">
        <f>IF(ISERROR(RANK(Tabulka1[[#This Row],[výsledný čas]],Tabulka1[výsledný čas],1)),"",RANK(Tabulka1[[#This Row],[výsledný čas]],Tabulka1[výsledný čas],1))</f>
        <v>7</v>
      </c>
      <c r="R37" s="23"/>
    </row>
    <row r="38" spans="1:18" x14ac:dyDescent="0.3">
      <c r="A38" s="20">
        <v>40</v>
      </c>
      <c r="B38" t="s">
        <v>32</v>
      </c>
      <c r="C38" t="s">
        <v>13</v>
      </c>
      <c r="D38">
        <v>1975</v>
      </c>
      <c r="E38" t="s">
        <v>33</v>
      </c>
      <c r="F38" s="28" t="s">
        <v>14</v>
      </c>
      <c r="G38" s="10">
        <f>(Tabulka1[[#This Row],[startovní číslo]]-1)*$T$1</f>
        <v>4.5138888888888885E-3</v>
      </c>
      <c r="H38" s="10">
        <f>VLOOKUP(Tabulka1[[#This Row],[startovní číslo]],Tabulka13[],5,0)+$P$1</f>
        <v>1.6423611111111111E-2</v>
      </c>
      <c r="I3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1.1909722222222223E-2</v>
      </c>
      <c r="J38" s="12" t="str">
        <f>IF(Tabulka1[[#This Row],[Pohlaví M/Z]]="Z",VLOOKUP(Tabulka1[[#This Row],[Ročník]],Tabulka3[],2,0),VLOOKUP(Tabulka1[[#This Row],[Ročník]],Tabulka3[],3,0))</f>
        <v>M40</v>
      </c>
      <c r="K38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38" s="8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M38" s="8">
        <f>IF(ISERROR(RANK(Tabulka1[[#This Row],[výsledný čas]],Tabulka1[výsledný čas],1)),"",RANK(Tabulka1[[#This Row],[výsledný čas]],Tabulka1[výsledný čas],1))</f>
        <v>45</v>
      </c>
      <c r="R38" s="23"/>
    </row>
    <row r="39" spans="1:18" hidden="1" x14ac:dyDescent="0.3">
      <c r="A39" s="20">
        <v>41</v>
      </c>
      <c r="B39" t="s">
        <v>203</v>
      </c>
      <c r="C39" t="s">
        <v>28</v>
      </c>
      <c r="D39">
        <v>1971</v>
      </c>
      <c r="E39" t="s">
        <v>204</v>
      </c>
      <c r="F39" s="28" t="s">
        <v>14</v>
      </c>
      <c r="G39" s="10">
        <f>(Tabulka1[[#This Row],[startovní číslo]]-1)*$T$1</f>
        <v>4.6296296296296294E-3</v>
      </c>
      <c r="H39" s="10">
        <f>VLOOKUP(Tabulka1[[#This Row],[startovní číslo]],Tabulka13[],5,0)+$P$1</f>
        <v>1.5694444444444445E-2</v>
      </c>
      <c r="I3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1.1064814814814816E-2</v>
      </c>
      <c r="J39" s="12" t="str">
        <f>IF(Tabulka1[[#This Row],[Pohlaví M/Z]]="Z",VLOOKUP(Tabulka1[[#This Row],[Ročník]],Tabulka3[],2,0),VLOOKUP(Tabulka1[[#This Row],[Ročník]],Tabulka3[],3,0))</f>
        <v>M50</v>
      </c>
      <c r="K39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39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M39" s="8">
        <f>IF(ISERROR(RANK(Tabulka1[[#This Row],[výsledný čas]],Tabulka1[výsledný čas],1)),"",RANK(Tabulka1[[#This Row],[výsledný čas]],Tabulka1[výsledný čas],1))</f>
        <v>25</v>
      </c>
      <c r="R39" s="23"/>
    </row>
    <row r="40" spans="1:18" x14ac:dyDescent="0.3">
      <c r="A40" s="20">
        <v>42</v>
      </c>
      <c r="B40" t="s">
        <v>189</v>
      </c>
      <c r="C40" t="s">
        <v>28</v>
      </c>
      <c r="D40">
        <v>1979</v>
      </c>
      <c r="E40" t="s">
        <v>190</v>
      </c>
      <c r="F40" s="28" t="s">
        <v>14</v>
      </c>
      <c r="G40" s="10">
        <f>(Tabulka1[[#This Row],[startovní číslo]]-1)*$T$1</f>
        <v>4.7453703703703703E-3</v>
      </c>
      <c r="H40" s="10">
        <f>VLOOKUP(Tabulka1[[#This Row],[startovní číslo]],Tabulka13[],5,0)+$P$1</f>
        <v>1.4178240740740741E-2</v>
      </c>
      <c r="I4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9.432870370370371E-3</v>
      </c>
      <c r="J40" s="12" t="str">
        <f>IF(Tabulka1[[#This Row],[Pohlaví M/Z]]="Z",VLOOKUP(Tabulka1[[#This Row],[Ročník]],Tabulka3[],2,0),VLOOKUP(Tabulka1[[#This Row],[Ročník]],Tabulka3[],3,0))</f>
        <v>M40</v>
      </c>
      <c r="K40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40" s="8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M40" s="8">
        <f>IF(ISERROR(RANK(Tabulka1[[#This Row],[výsledný čas]],Tabulka1[výsledný čas],1)),"",RANK(Tabulka1[[#This Row],[výsledný čas]],Tabulka1[výsledný čas],1))</f>
        <v>5</v>
      </c>
      <c r="R40" s="23"/>
    </row>
    <row r="41" spans="1:18" x14ac:dyDescent="0.3">
      <c r="A41" s="20">
        <v>43</v>
      </c>
      <c r="B41" t="s">
        <v>81</v>
      </c>
      <c r="C41" t="s">
        <v>44</v>
      </c>
      <c r="D41">
        <v>1975</v>
      </c>
      <c r="E41" t="s">
        <v>51</v>
      </c>
      <c r="F41" s="28" t="s">
        <v>14</v>
      </c>
      <c r="G41" s="10">
        <f>(Tabulka1[[#This Row],[startovní číslo]]-1)*$T$1</f>
        <v>4.8611111111111103E-3</v>
      </c>
      <c r="H41" s="10">
        <f>VLOOKUP(Tabulka1[[#This Row],[startovní číslo]],Tabulka13[],5,0)+$P$1</f>
        <v>1.6782407407407409E-2</v>
      </c>
      <c r="I4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1.1921296296296298E-2</v>
      </c>
      <c r="J41" s="12" t="str">
        <f>IF(Tabulka1[[#This Row],[Pohlaví M/Z]]="Z",VLOOKUP(Tabulka1[[#This Row],[Ročník]],Tabulka3[],2,0),VLOOKUP(Tabulka1[[#This Row],[Ročník]],Tabulka3[],3,0))</f>
        <v>M40</v>
      </c>
      <c r="K41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41" s="8">
        <f>IF(Tabulka1[[#This Row],[výsledný čas]]="","",COUNTIFS(Tabulka1[Pohlaví M/Z],Tabulka1[[#This Row],[Pohlaví M/Z]],Tabulka1[výsledný čas],"&lt;"&amp;Tabulka1[[#This Row],[výsledný čas]],Tabulka1[výsledný čas],"&lt;&gt;")+1)</f>
        <v>42</v>
      </c>
      <c r="M41" s="8">
        <f>IF(ISERROR(RANK(Tabulka1[[#This Row],[výsledný čas]],Tabulka1[výsledný čas],1)),"",RANK(Tabulka1[[#This Row],[výsledný čas]],Tabulka1[výsledný čas],1))</f>
        <v>46</v>
      </c>
      <c r="R41" s="23"/>
    </row>
    <row r="42" spans="1:18" hidden="1" x14ac:dyDescent="0.3">
      <c r="A42" s="9">
        <v>44</v>
      </c>
      <c r="B42" s="9" t="s">
        <v>276</v>
      </c>
      <c r="C42" t="s">
        <v>13</v>
      </c>
      <c r="D42" s="8">
        <v>1988</v>
      </c>
      <c r="E42" s="9" t="s">
        <v>277</v>
      </c>
      <c r="F42" s="12" t="s">
        <v>14</v>
      </c>
      <c r="G42" s="10">
        <f>(Tabulka1[[#This Row],[startovní číslo]]-1)*$T$1</f>
        <v>4.9768518518518512E-3</v>
      </c>
      <c r="H42" s="10">
        <f>VLOOKUP(Tabulka1[[#This Row],[startovní číslo]],Tabulka13[],5,0)+$P$1</f>
        <v>1.4988425925925926E-2</v>
      </c>
      <c r="I4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1.0011574074074076E-2</v>
      </c>
      <c r="J42" s="12" t="str">
        <f>IF(Tabulka1[[#This Row],[Pohlaví M/Z]]="Z",VLOOKUP(Tabulka1[[#This Row],[Ročník]],Tabulka3[],2,0),VLOOKUP(Tabulka1[[#This Row],[Ročník]],Tabulka3[],3,0))</f>
        <v>M20</v>
      </c>
      <c r="K42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42" s="8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M42" s="8">
        <f>IF(ISERROR(RANK(Tabulka1[[#This Row],[výsledný čas]],Tabulka1[výsledný čas],1)),"",RANK(Tabulka1[[#This Row],[výsledný čas]],Tabulka1[výsledný čas],1))</f>
        <v>11</v>
      </c>
      <c r="R42" s="23"/>
    </row>
    <row r="43" spans="1:18" hidden="1" x14ac:dyDescent="0.3">
      <c r="A43" s="9">
        <v>45</v>
      </c>
      <c r="B43" s="9" t="s">
        <v>243</v>
      </c>
      <c r="C43" t="s">
        <v>244</v>
      </c>
      <c r="D43" s="8">
        <v>1995</v>
      </c>
      <c r="E43" s="9" t="s">
        <v>51</v>
      </c>
      <c r="F43" s="12" t="s">
        <v>55</v>
      </c>
      <c r="G43" s="10">
        <f>(Tabulka1[[#This Row],[startovní číslo]]-1)*$T$1</f>
        <v>5.0925925925925921E-3</v>
      </c>
      <c r="H43" s="10">
        <f>VLOOKUP(Tabulka1[[#This Row],[startovní číslo]],Tabulka13[],5,0)+$P$1</f>
        <v>1.7962962962962962E-2</v>
      </c>
      <c r="I4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1.2870370370370369E-2</v>
      </c>
      <c r="J43" s="12" t="str">
        <f>IF(Tabulka1[[#This Row],[Pohlaví M/Z]]="Z",VLOOKUP(Tabulka1[[#This Row],[Ročník]],Tabulka3[],2,0),VLOOKUP(Tabulka1[[#This Row],[Ročník]],Tabulka3[],3,0))</f>
        <v>Z20</v>
      </c>
      <c r="K4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43" s="8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M43" s="8">
        <f>IF(ISERROR(RANK(Tabulka1[[#This Row],[výsledný čas]],Tabulka1[výsledný čas],1)),"",RANK(Tabulka1[[#This Row],[výsledný čas]],Tabulka1[výsledný čas],1))</f>
        <v>57</v>
      </c>
      <c r="R43" s="23"/>
    </row>
    <row r="44" spans="1:18" hidden="1" x14ac:dyDescent="0.3">
      <c r="A44" s="20">
        <v>47</v>
      </c>
      <c r="B44" t="s">
        <v>34</v>
      </c>
      <c r="C44" t="s">
        <v>40</v>
      </c>
      <c r="D44">
        <v>1970</v>
      </c>
      <c r="E44" t="s">
        <v>41</v>
      </c>
      <c r="F44" s="28" t="s">
        <v>14</v>
      </c>
      <c r="G44" s="10">
        <f>(Tabulka1[[#This Row],[startovní číslo]]-1)*$T$1</f>
        <v>5.324074074074074E-3</v>
      </c>
      <c r="H44" s="10">
        <f>VLOOKUP(Tabulka1[[#This Row],[startovní číslo]],Tabulka13[],5,0)+$P$1</f>
        <v>1.6608796296296299E-2</v>
      </c>
      <c r="I4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1.1284722222222224E-2</v>
      </c>
      <c r="J44" s="12" t="str">
        <f>IF(Tabulka1[[#This Row],[Pohlaví M/Z]]="Z",VLOOKUP(Tabulka1[[#This Row],[Ročník]],Tabulka3[],2,0),VLOOKUP(Tabulka1[[#This Row],[Ročník]],Tabulka3[],3,0))</f>
        <v>M50</v>
      </c>
      <c r="K44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44" s="8">
        <f>IF(Tabulka1[[#This Row],[výsledný čas]]="","",COUNTIFS(Tabulka1[Pohlaví M/Z],Tabulka1[[#This Row],[Pohlaví M/Z]],Tabulka1[výsledný čas],"&lt;"&amp;Tabulka1[[#This Row],[výsledný čas]],Tabulka1[výsledný čas],"&lt;&gt;")+1)</f>
        <v>31</v>
      </c>
      <c r="M44" s="8">
        <f>IF(ISERROR(RANK(Tabulka1[[#This Row],[výsledný čas]],Tabulka1[výsledný čas],1)),"",RANK(Tabulka1[[#This Row],[výsledný čas]],Tabulka1[výsledný čas],1))</f>
        <v>31</v>
      </c>
      <c r="R44" s="23"/>
    </row>
    <row r="45" spans="1:18" hidden="1" x14ac:dyDescent="0.3">
      <c r="A45" s="20">
        <v>48</v>
      </c>
      <c r="B45" t="s">
        <v>65</v>
      </c>
      <c r="C45" t="s">
        <v>23</v>
      </c>
      <c r="D45">
        <v>1963</v>
      </c>
      <c r="E45" t="s">
        <v>66</v>
      </c>
      <c r="F45" s="28" t="s">
        <v>14</v>
      </c>
      <c r="G45" s="10">
        <f>(Tabulka1[[#This Row],[startovní číslo]]-1)*$T$1</f>
        <v>5.439814814814814E-3</v>
      </c>
      <c r="H45" s="10">
        <f>VLOOKUP(Tabulka1[[#This Row],[startovní číslo]],Tabulka13[],5,0)+$P$1</f>
        <v>1.7662037037037035E-2</v>
      </c>
      <c r="I4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1.2222222222222221E-2</v>
      </c>
      <c r="J45" s="12" t="str">
        <f>IF(Tabulka1[[#This Row],[Pohlaví M/Z]]="Z",VLOOKUP(Tabulka1[[#This Row],[Ročník]],Tabulka3[],2,0),VLOOKUP(Tabulka1[[#This Row],[Ročník]],Tabulka3[],3,0))</f>
        <v>M50</v>
      </c>
      <c r="K45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45" s="8">
        <f>IF(Tabulka1[[#This Row],[výsledný čas]]="","",COUNTIFS(Tabulka1[Pohlaví M/Z],Tabulka1[[#This Row],[Pohlaví M/Z]],Tabulka1[výsledný čas],"&lt;"&amp;Tabulka1[[#This Row],[výsledný čas]],Tabulka1[výsledný čas],"&lt;&gt;")+1)</f>
        <v>46</v>
      </c>
      <c r="M45" s="8">
        <f>IF(ISERROR(RANK(Tabulka1[[#This Row],[výsledný čas]],Tabulka1[výsledný čas],1)),"",RANK(Tabulka1[[#This Row],[výsledný čas]],Tabulka1[výsledný čas],1))</f>
        <v>51</v>
      </c>
      <c r="R45" s="23"/>
    </row>
    <row r="46" spans="1:18" x14ac:dyDescent="0.3">
      <c r="A46" s="9">
        <v>50</v>
      </c>
      <c r="B46" s="9" t="s">
        <v>305</v>
      </c>
      <c r="C46" t="s">
        <v>280</v>
      </c>
      <c r="D46" s="8">
        <v>1979</v>
      </c>
      <c r="E46" s="9" t="s">
        <v>102</v>
      </c>
      <c r="F46" s="12" t="s">
        <v>14</v>
      </c>
      <c r="G46" s="10">
        <f>(Tabulka1[[#This Row],[startovní číslo]]-1)*$T$1</f>
        <v>5.6712962962962958E-3</v>
      </c>
      <c r="H46" s="10">
        <f>VLOOKUP(Tabulka1[[#This Row],[startovní číslo]],Tabulka13[],5,0)+$P$1</f>
        <v>1.6574074074074074E-2</v>
      </c>
      <c r="I4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1.0902777777777779E-2</v>
      </c>
      <c r="J46" s="12" t="str">
        <f>IF(Tabulka1[[#This Row],[Pohlaví M/Z]]="Z",VLOOKUP(Tabulka1[[#This Row],[Ročník]],Tabulka3[],2,0),VLOOKUP(Tabulka1[[#This Row],[Ročník]],Tabulka3[],3,0))</f>
        <v>M40</v>
      </c>
      <c r="K46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46" s="8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M46" s="8">
        <f>IF(ISERROR(RANK(Tabulka1[[#This Row],[výsledný čas]],Tabulka1[výsledný čas],1)),"",RANK(Tabulka1[[#This Row],[výsledný čas]],Tabulka1[výsledný čas],1))</f>
        <v>20</v>
      </c>
      <c r="R46" s="23"/>
    </row>
    <row r="47" spans="1:18" hidden="1" x14ac:dyDescent="0.3">
      <c r="A47" s="20">
        <v>51</v>
      </c>
      <c r="B47" t="s">
        <v>87</v>
      </c>
      <c r="C47" t="s">
        <v>28</v>
      </c>
      <c r="D47">
        <v>1958</v>
      </c>
      <c r="E47" t="s">
        <v>102</v>
      </c>
      <c r="F47" s="28" t="s">
        <v>14</v>
      </c>
      <c r="G47" s="10">
        <f>(Tabulka1[[#This Row],[startovní číslo]]-1)*$T$1</f>
        <v>5.7870370370370367E-3</v>
      </c>
      <c r="H47" s="10">
        <f>VLOOKUP(Tabulka1[[#This Row],[startovní číslo]],Tabulka13[],5,0)+$P$1</f>
        <v>1.8553240740740742E-2</v>
      </c>
      <c r="I4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1.2766203703703705E-2</v>
      </c>
      <c r="J47" s="12" t="str">
        <f>IF(Tabulka1[[#This Row],[Pohlaví M/Z]]="Z",VLOOKUP(Tabulka1[[#This Row],[Ročník]],Tabulka3[],2,0),VLOOKUP(Tabulka1[[#This Row],[Ročník]],Tabulka3[],3,0))</f>
        <v>M60</v>
      </c>
      <c r="K47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47" s="8">
        <f>IF(Tabulka1[[#This Row],[výsledný čas]]="","",COUNTIFS(Tabulka1[Pohlaví M/Z],Tabulka1[[#This Row],[Pohlaví M/Z]],Tabulka1[výsledný čas],"&lt;"&amp;Tabulka1[[#This Row],[výsledný čas]],Tabulka1[výsledný čas],"&lt;&gt;")+1)</f>
        <v>48</v>
      </c>
      <c r="M47" s="8">
        <f>IF(ISERROR(RANK(Tabulka1[[#This Row],[výsledný čas]],Tabulka1[výsledný čas],1)),"",RANK(Tabulka1[[#This Row],[výsledný čas]],Tabulka1[výsledný čas],1))</f>
        <v>55</v>
      </c>
      <c r="R47" s="23"/>
    </row>
    <row r="48" spans="1:18" hidden="1" x14ac:dyDescent="0.3">
      <c r="A48" s="20">
        <v>52</v>
      </c>
      <c r="B48" t="s">
        <v>84</v>
      </c>
      <c r="C48" t="s">
        <v>25</v>
      </c>
      <c r="D48">
        <v>1959</v>
      </c>
      <c r="E48" t="s">
        <v>83</v>
      </c>
      <c r="F48" s="28" t="s">
        <v>14</v>
      </c>
      <c r="G48" s="10">
        <f>(Tabulka1[[#This Row],[startovní číslo]]-1)*$T$1</f>
        <v>5.9027777777777776E-3</v>
      </c>
      <c r="H48" s="10">
        <f>VLOOKUP(Tabulka1[[#This Row],[startovní číslo]],Tabulka13[],5,0)+$P$1</f>
        <v>1.9594907407407405E-2</v>
      </c>
      <c r="I4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1.3692129629629627E-2</v>
      </c>
      <c r="J48" s="12" t="str">
        <f>IF(Tabulka1[[#This Row],[Pohlaví M/Z]]="Z",VLOOKUP(Tabulka1[[#This Row],[Ročník]],Tabulka3[],2,0),VLOOKUP(Tabulka1[[#This Row],[Ročník]],Tabulka3[],3,0))</f>
        <v>M60</v>
      </c>
      <c r="K48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48" s="8">
        <f>IF(Tabulka1[[#This Row],[výsledný čas]]="","",COUNTIFS(Tabulka1[Pohlaví M/Z],Tabulka1[[#This Row],[Pohlaví M/Z]],Tabulka1[výsledný čas],"&lt;"&amp;Tabulka1[[#This Row],[výsledný čas]],Tabulka1[výsledný čas],"&lt;&gt;")+1)</f>
        <v>53</v>
      </c>
      <c r="M48" s="8">
        <f>IF(ISERROR(RANK(Tabulka1[[#This Row],[výsledný čas]],Tabulka1[výsledný čas],1)),"",RANK(Tabulka1[[#This Row],[výsledný čas]],Tabulka1[výsledný čas],1))</f>
        <v>66</v>
      </c>
      <c r="R48" s="23"/>
    </row>
    <row r="49" spans="1:18" hidden="1" x14ac:dyDescent="0.3">
      <c r="A49" s="9">
        <v>53</v>
      </c>
      <c r="B49" s="9" t="s">
        <v>238</v>
      </c>
      <c r="C49" t="s">
        <v>239</v>
      </c>
      <c r="D49" s="8">
        <v>1987</v>
      </c>
      <c r="E49" s="9" t="s">
        <v>83</v>
      </c>
      <c r="F49" s="25" t="s">
        <v>55</v>
      </c>
      <c r="G49" s="10">
        <f>(Tabulka1[[#This Row],[startovní číslo]]-1)*$T$1</f>
        <v>6.0185185185185177E-3</v>
      </c>
      <c r="H49" s="10">
        <f>VLOOKUP(Tabulka1[[#This Row],[startovní číslo]],Tabulka13[],5,0)+$P$1</f>
        <v>1.8935185185185183E-2</v>
      </c>
      <c r="I4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1.2916666666666667E-2</v>
      </c>
      <c r="J49" s="12" t="str">
        <f>IF(Tabulka1[[#This Row],[Pohlaví M/Z]]="Z",VLOOKUP(Tabulka1[[#This Row],[Ročník]],Tabulka3[],2,0),VLOOKUP(Tabulka1[[#This Row],[Ročník]],Tabulka3[],3,0))</f>
        <v>Z20</v>
      </c>
      <c r="K49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49" s="8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M49" s="8">
        <f>IF(ISERROR(RANK(Tabulka1[[#This Row],[výsledný čas]],Tabulka1[výsledný čas],1)),"",RANK(Tabulka1[[#This Row],[výsledný čas]],Tabulka1[výsledný čas],1))</f>
        <v>58</v>
      </c>
      <c r="R49" s="23"/>
    </row>
    <row r="50" spans="1:18" hidden="1" x14ac:dyDescent="0.3">
      <c r="A50" s="20">
        <v>54</v>
      </c>
      <c r="B50" t="s">
        <v>173</v>
      </c>
      <c r="C50" t="s">
        <v>174</v>
      </c>
      <c r="D50">
        <v>2009</v>
      </c>
      <c r="E50" t="s">
        <v>175</v>
      </c>
      <c r="F50" s="28" t="s">
        <v>14</v>
      </c>
      <c r="G50" s="10">
        <f>(Tabulka1[[#This Row],[startovní číslo]]-1)*$T$1</f>
        <v>6.1342592592592586E-3</v>
      </c>
      <c r="H50" s="10">
        <f>VLOOKUP(Tabulka1[[#This Row],[startovní číslo]],Tabulka13[],5,0)+$P$1</f>
        <v>1.6932870370370369E-2</v>
      </c>
      <c r="I5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1.079861111111111E-2</v>
      </c>
      <c r="J50" s="12" t="str">
        <f>IF(Tabulka1[[#This Row],[Pohlaví M/Z]]="Z",VLOOKUP(Tabulka1[[#This Row],[Ročník]],Tabulka3[],2,0),VLOOKUP(Tabulka1[[#This Row],[Ročník]],Tabulka3[],3,0))</f>
        <v>Jri</v>
      </c>
      <c r="K50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50" s="8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M50" s="8">
        <f>IF(ISERROR(RANK(Tabulka1[[#This Row],[výsledný čas]],Tabulka1[výsledný čas],1)),"",RANK(Tabulka1[[#This Row],[výsledný čas]],Tabulka1[výsledný čas],1))</f>
        <v>19</v>
      </c>
      <c r="R50" s="23"/>
    </row>
    <row r="51" spans="1:18" hidden="1" x14ac:dyDescent="0.3">
      <c r="A51" s="20">
        <v>55</v>
      </c>
      <c r="B51" t="s">
        <v>88</v>
      </c>
      <c r="C51" t="s">
        <v>89</v>
      </c>
      <c r="D51">
        <v>1974</v>
      </c>
      <c r="E51" t="s">
        <v>154</v>
      </c>
      <c r="F51" s="28" t="s">
        <v>55</v>
      </c>
      <c r="G51" s="10">
        <f>(Tabulka1[[#This Row],[startovní číslo]]-1)*$T$1</f>
        <v>6.2499999999999995E-3</v>
      </c>
      <c r="H51" s="10">
        <f>VLOOKUP(Tabulka1[[#This Row],[startovní číslo]],Tabulka13[],5,0)+$P$1</f>
        <v>2.1099537037037038E-2</v>
      </c>
      <c r="I5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1.484953703703704E-2</v>
      </c>
      <c r="J51" s="12" t="str">
        <f>IF(Tabulka1[[#This Row],[Pohlaví M/Z]]="Z",VLOOKUP(Tabulka1[[#This Row],[Ročník]],Tabulka3[],2,0),VLOOKUP(Tabulka1[[#This Row],[Ročník]],Tabulka3[],3,0))</f>
        <v>Z45</v>
      </c>
      <c r="K51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51" s="8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M51" s="8">
        <f>IF(ISERROR(RANK(Tabulka1[[#This Row],[výsledný čas]],Tabulka1[výsledný čas],1)),"",RANK(Tabulka1[[#This Row],[výsledný čas]],Tabulka1[výsledný čas],1))</f>
        <v>80</v>
      </c>
      <c r="R51" s="23"/>
    </row>
    <row r="52" spans="1:18" hidden="1" x14ac:dyDescent="0.3">
      <c r="A52" s="20">
        <v>56</v>
      </c>
      <c r="B52" t="s">
        <v>151</v>
      </c>
      <c r="C52" t="s">
        <v>13</v>
      </c>
      <c r="D52">
        <v>1983</v>
      </c>
      <c r="E52" t="s">
        <v>152</v>
      </c>
      <c r="F52" s="28" t="s">
        <v>14</v>
      </c>
      <c r="G52" s="10">
        <f>(Tabulka1[[#This Row],[startovní číslo]]-1)*$T$1</f>
        <v>6.3657407407407404E-3</v>
      </c>
      <c r="H52" s="10">
        <f>VLOOKUP(Tabulka1[[#This Row],[startovní číslo]],Tabulka13[],5,0)+$P$1</f>
        <v>1.5405092592592593E-2</v>
      </c>
      <c r="I5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9.039351851851854E-3</v>
      </c>
      <c r="J52" s="12" t="str">
        <f>IF(Tabulka1[[#This Row],[Pohlaví M/Z]]="Z",VLOOKUP(Tabulka1[[#This Row],[Ročník]],Tabulka3[],2,0),VLOOKUP(Tabulka1[[#This Row],[Ročník]],Tabulka3[],3,0))</f>
        <v>M20</v>
      </c>
      <c r="K52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52" s="8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M52" s="8">
        <f>IF(ISERROR(RANK(Tabulka1[[#This Row],[výsledný čas]],Tabulka1[výsledný čas],1)),"",RANK(Tabulka1[[#This Row],[výsledný čas]],Tabulka1[výsledný čas],1))</f>
        <v>4</v>
      </c>
      <c r="R52" s="23"/>
    </row>
    <row r="53" spans="1:18" hidden="1" x14ac:dyDescent="0.3">
      <c r="A53" s="9">
        <v>57</v>
      </c>
      <c r="B53" s="9" t="s">
        <v>303</v>
      </c>
      <c r="C53" t="s">
        <v>26</v>
      </c>
      <c r="D53" s="8">
        <v>1941</v>
      </c>
      <c r="E53" s="9" t="s">
        <v>304</v>
      </c>
      <c r="F53" s="12" t="s">
        <v>14</v>
      </c>
      <c r="G53" s="10">
        <f>(Tabulka1[[#This Row],[startovní číslo]]-1)*$T$1</f>
        <v>6.4814814814814813E-3</v>
      </c>
      <c r="H53" s="10">
        <f>VLOOKUP(Tabulka1[[#This Row],[startovní číslo]],Tabulka13[],5,0)+$P$1</f>
        <v>2.3842592592592596E-2</v>
      </c>
      <c r="I5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1.7361111111111115E-2</v>
      </c>
      <c r="J53" s="12" t="str">
        <f>IF(Tabulka1[[#This Row],[Pohlaví M/Z]]="Z",VLOOKUP(Tabulka1[[#This Row],[Ročník]],Tabulka3[],2,0),VLOOKUP(Tabulka1[[#This Row],[Ročník]],Tabulka3[],3,0))</f>
        <v>M70</v>
      </c>
      <c r="K53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53" s="8">
        <f>IF(Tabulka1[[#This Row],[výsledný čas]]="","",COUNTIFS(Tabulka1[Pohlaví M/Z],Tabulka1[[#This Row],[Pohlaví M/Z]],Tabulka1[výsledný čas],"&lt;"&amp;Tabulka1[[#This Row],[výsledný čas]],Tabulka1[výsledný čas],"&lt;&gt;")+1)</f>
        <v>73</v>
      </c>
      <c r="M53" s="8">
        <f>IF(ISERROR(RANK(Tabulka1[[#This Row],[výsledný čas]],Tabulka1[výsledný čas],1)),"",RANK(Tabulka1[[#This Row],[výsledný čas]],Tabulka1[výsledný čas],1))</f>
        <v>99</v>
      </c>
      <c r="R53" s="23"/>
    </row>
    <row r="54" spans="1:18" hidden="1" x14ac:dyDescent="0.3">
      <c r="A54" s="20">
        <v>58</v>
      </c>
      <c r="B54" t="s">
        <v>173</v>
      </c>
      <c r="C54" t="s">
        <v>201</v>
      </c>
      <c r="D54">
        <v>1971</v>
      </c>
      <c r="E54" t="s">
        <v>202</v>
      </c>
      <c r="F54" s="28" t="s">
        <v>14</v>
      </c>
      <c r="G54" s="10">
        <f>(Tabulka1[[#This Row],[startovní číslo]]-1)*$T$1</f>
        <v>6.5972222222222213E-3</v>
      </c>
      <c r="H54" s="10">
        <f>VLOOKUP(Tabulka1[[#This Row],[startovní číslo]],Tabulka13[],5,0)+$P$1</f>
        <v>1.6342592592592593E-2</v>
      </c>
      <c r="I5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9.7453703703703713E-3</v>
      </c>
      <c r="J54" s="12" t="str">
        <f>IF(Tabulka1[[#This Row],[Pohlaví M/Z]]="Z",VLOOKUP(Tabulka1[[#This Row],[Ročník]],Tabulka3[],2,0),VLOOKUP(Tabulka1[[#This Row],[Ročník]],Tabulka3[],3,0))</f>
        <v>M50</v>
      </c>
      <c r="K54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54" s="8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M54" s="8">
        <f>IF(ISERROR(RANK(Tabulka1[[#This Row],[výsledný čas]],Tabulka1[výsledný čas],1)),"",RANK(Tabulka1[[#This Row],[výsledný čas]],Tabulka1[výsledný čas],1))</f>
        <v>6</v>
      </c>
      <c r="R54" s="23"/>
    </row>
    <row r="55" spans="1:18" hidden="1" x14ac:dyDescent="0.3">
      <c r="A55" s="9">
        <v>59</v>
      </c>
      <c r="B55" s="9" t="s">
        <v>284</v>
      </c>
      <c r="C55" t="s">
        <v>72</v>
      </c>
      <c r="D55" s="8">
        <v>1964</v>
      </c>
      <c r="E55" s="9" t="s">
        <v>285</v>
      </c>
      <c r="F55" s="12" t="s">
        <v>14</v>
      </c>
      <c r="G55" s="10">
        <f>(Tabulka1[[#This Row],[startovní číslo]]-1)*$T$1</f>
        <v>6.7129629629629622E-3</v>
      </c>
      <c r="H55" s="10">
        <f>VLOOKUP(Tabulka1[[#This Row],[startovní číslo]],Tabulka13[],5,0)+$P$1</f>
        <v>2.0081018518518519E-2</v>
      </c>
      <c r="I5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1.3368055555555557E-2</v>
      </c>
      <c r="J55" s="12" t="str">
        <f>IF(Tabulka1[[#This Row],[Pohlaví M/Z]]="Z",VLOOKUP(Tabulka1[[#This Row],[Ročník]],Tabulka3[],2,0),VLOOKUP(Tabulka1[[#This Row],[Ročník]],Tabulka3[],3,0))</f>
        <v>M50</v>
      </c>
      <c r="K55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55" s="8">
        <f>IF(Tabulka1[[#This Row],[výsledný čas]]="","",COUNTIFS(Tabulka1[Pohlaví M/Z],Tabulka1[[#This Row],[Pohlaví M/Z]],Tabulka1[výsledný čas],"&lt;"&amp;Tabulka1[[#This Row],[výsledný čas]],Tabulka1[výsledný čas],"&lt;&gt;")+1)</f>
        <v>49</v>
      </c>
      <c r="M55" s="8">
        <f>IF(ISERROR(RANK(Tabulka1[[#This Row],[výsledný čas]],Tabulka1[výsledný čas],1)),"",RANK(Tabulka1[[#This Row],[výsledný čas]],Tabulka1[výsledný čas],1))</f>
        <v>62</v>
      </c>
      <c r="R55" s="23"/>
    </row>
    <row r="56" spans="1:18" hidden="1" x14ac:dyDescent="0.3">
      <c r="A56" s="20">
        <v>61</v>
      </c>
      <c r="B56" t="s">
        <v>108</v>
      </c>
      <c r="C56" t="s">
        <v>109</v>
      </c>
      <c r="D56">
        <v>1958</v>
      </c>
      <c r="E56" t="s">
        <v>73</v>
      </c>
      <c r="F56" s="28" t="s">
        <v>14</v>
      </c>
      <c r="G56" s="10">
        <f>(Tabulka1[[#This Row],[startovní číslo]]-1)*$T$1</f>
        <v>6.9444444444444441E-3</v>
      </c>
      <c r="H56" s="10">
        <f>VLOOKUP(Tabulka1[[#This Row],[startovní číslo]],Tabulka13[],5,0)+$P$1</f>
        <v>2.4710648148148148E-2</v>
      </c>
      <c r="I5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1.7766203703703704E-2</v>
      </c>
      <c r="J56" s="12" t="str">
        <f>IF(Tabulka1[[#This Row],[Pohlaví M/Z]]="Z",VLOOKUP(Tabulka1[[#This Row],[Ročník]],Tabulka3[],2,0),VLOOKUP(Tabulka1[[#This Row],[Ročník]],Tabulka3[],3,0))</f>
        <v>M60</v>
      </c>
      <c r="K56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56" s="8">
        <f>IF(Tabulka1[[#This Row],[výsledný čas]]="","",COUNTIFS(Tabulka1[Pohlaví M/Z],Tabulka1[[#This Row],[Pohlaví M/Z]],Tabulka1[výsledný čas],"&lt;"&amp;Tabulka1[[#This Row],[výsledný čas]],Tabulka1[výsledný čas],"&lt;&gt;")+1)</f>
        <v>75</v>
      </c>
      <c r="M56" s="8">
        <f>IF(ISERROR(RANK(Tabulka1[[#This Row],[výsledný čas]],Tabulka1[výsledný čas],1)),"",RANK(Tabulka1[[#This Row],[výsledný čas]],Tabulka1[výsledný čas],1))</f>
        <v>101</v>
      </c>
      <c r="R56" s="23"/>
    </row>
    <row r="57" spans="1:18" x14ac:dyDescent="0.3">
      <c r="A57" s="20">
        <v>62</v>
      </c>
      <c r="B57" t="s">
        <v>159</v>
      </c>
      <c r="C57" t="s">
        <v>13</v>
      </c>
      <c r="D57">
        <v>1975</v>
      </c>
      <c r="E57" t="s">
        <v>160</v>
      </c>
      <c r="F57" s="28" t="s">
        <v>14</v>
      </c>
      <c r="G57" s="10">
        <f>(Tabulka1[[#This Row],[startovní číslo]]-1)*$T$1</f>
        <v>7.060185185185185E-3</v>
      </c>
      <c r="H57" s="10">
        <f>VLOOKUP(Tabulka1[[#This Row],[startovní číslo]],Tabulka13[],5,0)+$P$1</f>
        <v>1.8101851851851852E-2</v>
      </c>
      <c r="I5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1.1041666666666667E-2</v>
      </c>
      <c r="J57" s="12" t="str">
        <f>IF(Tabulka1[[#This Row],[Pohlaví M/Z]]="Z",VLOOKUP(Tabulka1[[#This Row],[Ročník]],Tabulka3[],2,0),VLOOKUP(Tabulka1[[#This Row],[Ročník]],Tabulka3[],3,0))</f>
        <v>M40</v>
      </c>
      <c r="K57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57" s="8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M57" s="8">
        <f>IF(ISERROR(RANK(Tabulka1[[#This Row],[výsledný čas]],Tabulka1[výsledný čas],1)),"",RANK(Tabulka1[[#This Row],[výsledný čas]],Tabulka1[výsledný čas],1))</f>
        <v>24</v>
      </c>
      <c r="R57" s="23"/>
    </row>
    <row r="58" spans="1:18" hidden="1" x14ac:dyDescent="0.3">
      <c r="A58" s="9">
        <v>64</v>
      </c>
      <c r="B58" s="9" t="s">
        <v>286</v>
      </c>
      <c r="C58" t="s">
        <v>287</v>
      </c>
      <c r="D58" s="8">
        <v>1969</v>
      </c>
      <c r="E58" s="9" t="s">
        <v>265</v>
      </c>
      <c r="F58" s="12" t="s">
        <v>14</v>
      </c>
      <c r="G58" s="10">
        <f>(Tabulka1[[#This Row],[startovní číslo]]-1)*$T$1</f>
        <v>7.2916666666666659E-3</v>
      </c>
      <c r="H58" s="10">
        <f>VLOOKUP(Tabulka1[[#This Row],[startovní číslo]],Tabulka13[],5,0)+$P$1</f>
        <v>2.165509259259259E-2</v>
      </c>
      <c r="I5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1.4363425925925925E-2</v>
      </c>
      <c r="J58" s="12" t="str">
        <f>IF(Tabulka1[[#This Row],[Pohlaví M/Z]]="Z",VLOOKUP(Tabulka1[[#This Row],[Ročník]],Tabulka3[],2,0),VLOOKUP(Tabulka1[[#This Row],[Ročník]],Tabulka3[],3,0))</f>
        <v>M50</v>
      </c>
      <c r="K58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58" s="8">
        <f>IF(Tabulka1[[#This Row],[výsledný čas]]="","",COUNTIFS(Tabulka1[Pohlaví M/Z],Tabulka1[[#This Row],[Pohlaví M/Z]],Tabulka1[výsledný čas],"&lt;"&amp;Tabulka1[[#This Row],[výsledný čas]],Tabulka1[výsledný čas],"&lt;&gt;")+1)</f>
        <v>58</v>
      </c>
      <c r="M58" s="8">
        <f>IF(ISERROR(RANK(Tabulka1[[#This Row],[výsledný čas]],Tabulka1[výsledný čas],1)),"",RANK(Tabulka1[[#This Row],[výsledný čas]],Tabulka1[výsledný čas],1))</f>
        <v>75</v>
      </c>
      <c r="R58" s="23"/>
    </row>
    <row r="59" spans="1:18" hidden="1" x14ac:dyDescent="0.3">
      <c r="A59" s="9">
        <v>65</v>
      </c>
      <c r="B59" s="9" t="s">
        <v>263</v>
      </c>
      <c r="C59" t="s">
        <v>264</v>
      </c>
      <c r="D59" s="8">
        <v>2007</v>
      </c>
      <c r="E59" s="9" t="s">
        <v>265</v>
      </c>
      <c r="F59" s="12" t="s">
        <v>14</v>
      </c>
      <c r="G59" s="10">
        <f>(Tabulka1[[#This Row],[startovní číslo]]-1)*$T$1</f>
        <v>7.4074074074074068E-3</v>
      </c>
      <c r="H59" s="10">
        <f>VLOOKUP(Tabulka1[[#This Row],[startovní číslo]],Tabulka13[],5,0)+$P$1</f>
        <v>2.1203703703703707E-2</v>
      </c>
      <c r="I5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1.37962962962963E-2</v>
      </c>
      <c r="J59" s="12" t="str">
        <f>IF(Tabulka1[[#This Row],[Pohlaví M/Z]]="Z",VLOOKUP(Tabulka1[[#This Row],[Ročník]],Tabulka3[],2,0),VLOOKUP(Tabulka1[[#This Row],[Ročník]],Tabulka3[],3,0))</f>
        <v>Jri</v>
      </c>
      <c r="K59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59" s="8">
        <f>IF(Tabulka1[[#This Row],[výsledný čas]]="","",COUNTIFS(Tabulka1[Pohlaví M/Z],Tabulka1[[#This Row],[Pohlaví M/Z]],Tabulka1[výsledný čas],"&lt;"&amp;Tabulka1[[#This Row],[výsledný čas]],Tabulka1[výsledný čas],"&lt;&gt;")+1)</f>
        <v>55</v>
      </c>
      <c r="M59" s="8">
        <f>IF(ISERROR(RANK(Tabulka1[[#This Row],[výsledný čas]],Tabulka1[výsledný čas],1)),"",RANK(Tabulka1[[#This Row],[výsledný čas]],Tabulka1[výsledný čas],1))</f>
        <v>68</v>
      </c>
      <c r="R59" s="23"/>
    </row>
    <row r="60" spans="1:18" hidden="1" x14ac:dyDescent="0.3">
      <c r="A60" s="9">
        <v>66</v>
      </c>
      <c r="B60" s="9" t="s">
        <v>266</v>
      </c>
      <c r="C60" t="s">
        <v>21</v>
      </c>
      <c r="D60" s="8">
        <v>2003</v>
      </c>
      <c r="E60" s="9" t="s">
        <v>265</v>
      </c>
      <c r="F60" s="12" t="s">
        <v>14</v>
      </c>
      <c r="G60" s="10">
        <f>(Tabulka1[[#This Row],[startovní číslo]]-1)*$T$1</f>
        <v>7.5231481481481477E-3</v>
      </c>
      <c r="H60" s="10">
        <f>VLOOKUP(Tabulka1[[#This Row],[startovní číslo]],Tabulka13[],5,0)+$P$1</f>
        <v>2.1157407407407406E-2</v>
      </c>
      <c r="I6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1.3634259259259259E-2</v>
      </c>
      <c r="J60" s="12" t="str">
        <f>IF(Tabulka1[[#This Row],[Pohlaví M/Z]]="Z",VLOOKUP(Tabulka1[[#This Row],[Ročník]],Tabulka3[],2,0),VLOOKUP(Tabulka1[[#This Row],[Ročník]],Tabulka3[],3,0))</f>
        <v>Jri</v>
      </c>
      <c r="K60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60" s="8">
        <f>IF(Tabulka1[[#This Row],[výsledný čas]]="","",COUNTIFS(Tabulka1[Pohlaví M/Z],Tabulka1[[#This Row],[Pohlaví M/Z]],Tabulka1[výsledný čas],"&lt;"&amp;Tabulka1[[#This Row],[výsledný čas]],Tabulka1[výsledný čas],"&lt;&gt;")+1)</f>
        <v>52</v>
      </c>
      <c r="M60" s="8">
        <f>IF(ISERROR(RANK(Tabulka1[[#This Row],[výsledný čas]],Tabulka1[výsledný čas],1)),"",RANK(Tabulka1[[#This Row],[výsledný čas]],Tabulka1[výsledný čas],1))</f>
        <v>65</v>
      </c>
      <c r="R60" s="23"/>
    </row>
    <row r="61" spans="1:18" hidden="1" x14ac:dyDescent="0.3">
      <c r="A61" s="20">
        <v>67</v>
      </c>
      <c r="B61" t="s">
        <v>90</v>
      </c>
      <c r="C61" t="s">
        <v>91</v>
      </c>
      <c r="D61">
        <v>1962</v>
      </c>
      <c r="E61" t="s">
        <v>42</v>
      </c>
      <c r="F61" s="28" t="s">
        <v>55</v>
      </c>
      <c r="G61" s="10">
        <f>(Tabulka1[[#This Row],[startovní číslo]]-1)*$T$1</f>
        <v>7.6388888888888886E-3</v>
      </c>
      <c r="H61" s="10">
        <f>VLOOKUP(Tabulka1[[#This Row],[startovní číslo]],Tabulka13[],5,0)+$P$1</f>
        <v>2.1504629629629627E-2</v>
      </c>
      <c r="I6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1.3865740740740738E-2</v>
      </c>
      <c r="J61" s="12" t="str">
        <f>IF(Tabulka1[[#This Row],[Pohlaví M/Z]]="Z",VLOOKUP(Tabulka1[[#This Row],[Ročník]],Tabulka3[],2,0),VLOOKUP(Tabulka1[[#This Row],[Ročník]],Tabulka3[],3,0))</f>
        <v>Z55</v>
      </c>
      <c r="K61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61" s="8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M61" s="8">
        <f>IF(ISERROR(RANK(Tabulka1[[#This Row],[výsledný čas]],Tabulka1[výsledný čas],1)),"",RANK(Tabulka1[[#This Row],[výsledný čas]],Tabulka1[výsledný čas],1))</f>
        <v>71</v>
      </c>
      <c r="R61" s="23"/>
    </row>
    <row r="62" spans="1:18" hidden="1" x14ac:dyDescent="0.3">
      <c r="A62" s="20">
        <v>68</v>
      </c>
      <c r="B62" t="s">
        <v>34</v>
      </c>
      <c r="C62" t="s">
        <v>72</v>
      </c>
      <c r="D62">
        <v>1953</v>
      </c>
      <c r="E62" t="s">
        <v>42</v>
      </c>
      <c r="F62" s="28" t="s">
        <v>14</v>
      </c>
      <c r="G62" s="10">
        <f>(Tabulka1[[#This Row],[startovní číslo]]-1)*$T$1</f>
        <v>7.7546296296296287E-3</v>
      </c>
      <c r="H62" s="10">
        <f>VLOOKUP(Tabulka1[[#This Row],[startovní číslo]],Tabulka13[],5,0)+$P$1</f>
        <v>2.1608796296296296E-2</v>
      </c>
      <c r="I6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1.3854166666666667E-2</v>
      </c>
      <c r="J62" s="12" t="str">
        <f>IF(Tabulka1[[#This Row],[Pohlaví M/Z]]="Z",VLOOKUP(Tabulka1[[#This Row],[Ročník]],Tabulka3[],2,0),VLOOKUP(Tabulka1[[#This Row],[Ročník]],Tabulka3[],3,0))</f>
        <v>M60</v>
      </c>
      <c r="K62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62" s="8">
        <f>IF(Tabulka1[[#This Row],[výsledný čas]]="","",COUNTIFS(Tabulka1[Pohlaví M/Z],Tabulka1[[#This Row],[Pohlaví M/Z]],Tabulka1[výsledný čas],"&lt;"&amp;Tabulka1[[#This Row],[výsledný čas]],Tabulka1[výsledný čas],"&lt;&gt;")+1)</f>
        <v>56</v>
      </c>
      <c r="M62" s="8">
        <f>IF(ISERROR(RANK(Tabulka1[[#This Row],[výsledný čas]],Tabulka1[výsledný čas],1)),"",RANK(Tabulka1[[#This Row],[výsledný čas]],Tabulka1[výsledný čas],1))</f>
        <v>70</v>
      </c>
      <c r="R62" s="23"/>
    </row>
    <row r="63" spans="1:18" hidden="1" x14ac:dyDescent="0.3">
      <c r="A63" s="9">
        <v>69</v>
      </c>
      <c r="B63" s="9" t="s">
        <v>269</v>
      </c>
      <c r="C63" t="s">
        <v>28</v>
      </c>
      <c r="D63" s="8">
        <v>1985</v>
      </c>
      <c r="E63" s="9" t="s">
        <v>270</v>
      </c>
      <c r="F63" s="12" t="s">
        <v>14</v>
      </c>
      <c r="G63" s="10">
        <f>(Tabulka1[[#This Row],[startovní číslo]]-1)*$T$1</f>
        <v>7.8703703703703696E-3</v>
      </c>
      <c r="H63" s="10">
        <f>VLOOKUP(Tabulka1[[#This Row],[startovní číslo]],Tabulka13[],5,0)+$P$1</f>
        <v>2.1747685185185186E-2</v>
      </c>
      <c r="I6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1.3877314814814816E-2</v>
      </c>
      <c r="J63" s="12" t="str">
        <f>IF(Tabulka1[[#This Row],[Pohlaví M/Z]]="Z",VLOOKUP(Tabulka1[[#This Row],[Ročník]],Tabulka3[],2,0),VLOOKUP(Tabulka1[[#This Row],[Ročník]],Tabulka3[],3,0))</f>
        <v>M20</v>
      </c>
      <c r="K63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63" s="8">
        <f>IF(Tabulka1[[#This Row],[výsledný čas]]="","",COUNTIFS(Tabulka1[Pohlaví M/Z],Tabulka1[[#This Row],[Pohlaví M/Z]],Tabulka1[výsledný čas],"&lt;"&amp;Tabulka1[[#This Row],[výsledný čas]],Tabulka1[výsledný čas],"&lt;&gt;")+1)</f>
        <v>57</v>
      </c>
      <c r="M63" s="8">
        <f>IF(ISERROR(RANK(Tabulka1[[#This Row],[výsledný čas]],Tabulka1[výsledný čas],1)),"",RANK(Tabulka1[[#This Row],[výsledný čas]],Tabulka1[výsledný čas],1))</f>
        <v>72</v>
      </c>
      <c r="R63" s="23"/>
    </row>
    <row r="64" spans="1:18" hidden="1" x14ac:dyDescent="0.3">
      <c r="A64" s="20">
        <v>70</v>
      </c>
      <c r="B64" t="s">
        <v>98</v>
      </c>
      <c r="C64" t="s">
        <v>69</v>
      </c>
      <c r="D64">
        <v>1956</v>
      </c>
      <c r="E64" t="s">
        <v>99</v>
      </c>
      <c r="F64" s="28" t="s">
        <v>14</v>
      </c>
      <c r="G64" s="10">
        <f>(Tabulka1[[#This Row],[startovní číslo]]-1)*$T$1</f>
        <v>7.9861111111111105E-3</v>
      </c>
      <c r="H64" s="10">
        <f>VLOOKUP(Tabulka1[[#This Row],[startovní číslo]],Tabulka13[],5,0)+$P$1</f>
        <v>2.5173611111111108E-2</v>
      </c>
      <c r="I6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1.7187499999999998E-2</v>
      </c>
      <c r="J64" s="12" t="str">
        <f>IF(Tabulka1[[#This Row],[Pohlaví M/Z]]="Z",VLOOKUP(Tabulka1[[#This Row],[Ročník]],Tabulka3[],2,0),VLOOKUP(Tabulka1[[#This Row],[Ročník]],Tabulka3[],3,0))</f>
        <v>M60</v>
      </c>
      <c r="K64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64" s="8">
        <f>IF(Tabulka1[[#This Row],[výsledný čas]]="","",COUNTIFS(Tabulka1[Pohlaví M/Z],Tabulka1[[#This Row],[Pohlaví M/Z]],Tabulka1[výsledný čas],"&lt;"&amp;Tabulka1[[#This Row],[výsledný čas]],Tabulka1[výsledný čas],"&lt;&gt;")+1)</f>
        <v>71</v>
      </c>
      <c r="M64" s="8">
        <f>IF(ISERROR(RANK(Tabulka1[[#This Row],[výsledný čas]],Tabulka1[výsledný čas],1)),"",RANK(Tabulka1[[#This Row],[výsledný čas]],Tabulka1[výsledný čas],1))</f>
        <v>97</v>
      </c>
      <c r="R64" s="23"/>
    </row>
    <row r="65" spans="1:18" hidden="1" x14ac:dyDescent="0.3">
      <c r="A65" s="20">
        <v>71</v>
      </c>
      <c r="B65" t="s">
        <v>176</v>
      </c>
      <c r="C65" t="s">
        <v>177</v>
      </c>
      <c r="D65">
        <v>2009</v>
      </c>
      <c r="E65" t="s">
        <v>178</v>
      </c>
      <c r="F65" s="28" t="s">
        <v>14</v>
      </c>
      <c r="G65" s="10">
        <f>(Tabulka1[[#This Row],[startovní číslo]]-1)*$T$1</f>
        <v>8.1018518518518514E-3</v>
      </c>
      <c r="H65" s="10">
        <f>VLOOKUP(Tabulka1[[#This Row],[startovní číslo]],Tabulka13[],5,0)+$P$1</f>
        <v>2.045138888888889E-2</v>
      </c>
      <c r="I6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1.2349537037037039E-2</v>
      </c>
      <c r="J65" s="12" t="str">
        <f>IF(Tabulka1[[#This Row],[Pohlaví M/Z]]="Z",VLOOKUP(Tabulka1[[#This Row],[Ročník]],Tabulka3[],2,0),VLOOKUP(Tabulka1[[#This Row],[Ročník]],Tabulka3[],3,0))</f>
        <v>Jri</v>
      </c>
      <c r="K65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65" s="8">
        <f>IF(Tabulka1[[#This Row],[výsledný čas]]="","",COUNTIFS(Tabulka1[Pohlaví M/Z],Tabulka1[[#This Row],[Pohlaví M/Z]],Tabulka1[výsledný čas],"&lt;"&amp;Tabulka1[[#This Row],[výsledný čas]],Tabulka1[výsledný čas],"&lt;&gt;")+1)</f>
        <v>47</v>
      </c>
      <c r="M65" s="8">
        <f>IF(ISERROR(RANK(Tabulka1[[#This Row],[výsledný čas]],Tabulka1[výsledný čas],1)),"",RANK(Tabulka1[[#This Row],[výsledný čas]],Tabulka1[výsledný čas],1))</f>
        <v>53</v>
      </c>
      <c r="R65" s="23"/>
    </row>
    <row r="66" spans="1:18" hidden="1" x14ac:dyDescent="0.3">
      <c r="A66" s="20">
        <v>72</v>
      </c>
      <c r="B66" t="s">
        <v>74</v>
      </c>
      <c r="C66" t="s">
        <v>75</v>
      </c>
      <c r="D66">
        <v>1961</v>
      </c>
      <c r="E66" t="s">
        <v>76</v>
      </c>
      <c r="F66" s="28" t="s">
        <v>55</v>
      </c>
      <c r="G66" s="10">
        <f>(Tabulka1[[#This Row],[startovní číslo]]-1)*$T$1</f>
        <v>8.2175925925925923E-3</v>
      </c>
      <c r="H66" s="10">
        <f>VLOOKUP(Tabulka1[[#This Row],[startovní číslo]],Tabulka13[],5,0)+$P$1</f>
        <v>2.0625000000000001E-2</v>
      </c>
      <c r="I6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1.2407407407407409E-2</v>
      </c>
      <c r="J66" s="12" t="str">
        <f>IF(Tabulka1[[#This Row],[Pohlaví M/Z]]="Z",VLOOKUP(Tabulka1[[#This Row],[Ročník]],Tabulka3[],2,0),VLOOKUP(Tabulka1[[#This Row],[Ročník]],Tabulka3[],3,0))</f>
        <v>Z55</v>
      </c>
      <c r="K66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66" s="8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M66" s="8">
        <f>IF(ISERROR(RANK(Tabulka1[[#This Row],[výsledný čas]],Tabulka1[výsledný čas],1)),"",RANK(Tabulka1[[#This Row],[výsledný čas]],Tabulka1[výsledný čas],1))</f>
        <v>54</v>
      </c>
      <c r="R66" s="23"/>
    </row>
    <row r="67" spans="1:18" hidden="1" x14ac:dyDescent="0.3">
      <c r="A67" s="9">
        <v>73</v>
      </c>
      <c r="B67" s="9" t="s">
        <v>253</v>
      </c>
      <c r="C67" t="s">
        <v>254</v>
      </c>
      <c r="D67" s="8">
        <v>1957</v>
      </c>
      <c r="E67" s="9" t="s">
        <v>255</v>
      </c>
      <c r="F67" s="12" t="s">
        <v>55</v>
      </c>
      <c r="G67" s="10">
        <f>(Tabulka1[[#This Row],[startovní číslo]]-1)*$T$1</f>
        <v>8.3333333333333332E-3</v>
      </c>
      <c r="H67" s="10">
        <f>VLOOKUP(Tabulka1[[#This Row],[startovní číslo]],Tabulka13[],5,0)+$P$1</f>
        <v>2.327546296296296E-2</v>
      </c>
      <c r="I6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1.4942129629629626E-2</v>
      </c>
      <c r="J67" s="12" t="str">
        <f>IF(Tabulka1[[#This Row],[Pohlaví M/Z]]="Z",VLOOKUP(Tabulka1[[#This Row],[Ročník]],Tabulka3[],2,0),VLOOKUP(Tabulka1[[#This Row],[Ročník]],Tabulka3[],3,0))</f>
        <v>Z55</v>
      </c>
      <c r="K67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67" s="8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M67" s="8">
        <f>IF(ISERROR(RANK(Tabulka1[[#This Row],[výsledný čas]],Tabulka1[výsledný čas],1)),"",RANK(Tabulka1[[#This Row],[výsledný čas]],Tabulka1[výsledný čas],1))</f>
        <v>82</v>
      </c>
      <c r="R67" s="23"/>
    </row>
    <row r="68" spans="1:18" hidden="1" x14ac:dyDescent="0.3">
      <c r="A68" s="20">
        <v>74</v>
      </c>
      <c r="B68" t="s">
        <v>78</v>
      </c>
      <c r="C68" t="s">
        <v>79</v>
      </c>
      <c r="D68">
        <v>1960</v>
      </c>
      <c r="E68" t="s">
        <v>102</v>
      </c>
      <c r="F68" s="28" t="s">
        <v>55</v>
      </c>
      <c r="G68" s="10">
        <f>(Tabulka1[[#This Row],[startovní číslo]]-1)*$T$1</f>
        <v>8.4490740740740741E-3</v>
      </c>
      <c r="H68" s="10">
        <f>VLOOKUP(Tabulka1[[#This Row],[startovní číslo]],Tabulka13[],5,0)+$P$1</f>
        <v>2.1574074074074075E-2</v>
      </c>
      <c r="I6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1.3125000000000001E-2</v>
      </c>
      <c r="J68" s="12" t="str">
        <f>IF(Tabulka1[[#This Row],[Pohlaví M/Z]]="Z",VLOOKUP(Tabulka1[[#This Row],[Ročník]],Tabulka3[],2,0),VLOOKUP(Tabulka1[[#This Row],[Ročník]],Tabulka3[],3,0))</f>
        <v>Z55</v>
      </c>
      <c r="K68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68" s="8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M68" s="8">
        <f>IF(ISERROR(RANK(Tabulka1[[#This Row],[výsledný čas]],Tabulka1[výsledný čas],1)),"",RANK(Tabulka1[[#This Row],[výsledný čas]],Tabulka1[výsledný čas],1))</f>
        <v>60</v>
      </c>
      <c r="R68" s="23"/>
    </row>
    <row r="69" spans="1:18" hidden="1" x14ac:dyDescent="0.3">
      <c r="A69" s="9">
        <v>75</v>
      </c>
      <c r="B69" s="9" t="s">
        <v>256</v>
      </c>
      <c r="C69" t="s">
        <v>257</v>
      </c>
      <c r="D69" s="8">
        <v>1953</v>
      </c>
      <c r="E69" s="9" t="s">
        <v>258</v>
      </c>
      <c r="F69" s="12" t="s">
        <v>55</v>
      </c>
      <c r="G69" s="10">
        <f>(Tabulka1[[#This Row],[startovní číslo]]-1)*$T$1</f>
        <v>8.5648148148148133E-3</v>
      </c>
      <c r="H69" s="10">
        <f>VLOOKUP(Tabulka1[[#This Row],[startovní číslo]],Tabulka13[],5,0)+$P$1</f>
        <v>2.7650462962962963E-2</v>
      </c>
      <c r="I6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1.908564814814815E-2</v>
      </c>
      <c r="J69" s="12" t="str">
        <f>IF(Tabulka1[[#This Row],[Pohlaví M/Z]]="Z",VLOOKUP(Tabulka1[[#This Row],[Ročník]],Tabulka3[],2,0),VLOOKUP(Tabulka1[[#This Row],[Ročník]],Tabulka3[],3,0))</f>
        <v>Z65</v>
      </c>
      <c r="K69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69" s="8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M69" s="8">
        <f>IF(ISERROR(RANK(Tabulka1[[#This Row],[výsledný čas]],Tabulka1[výsledný čas],1)),"",RANK(Tabulka1[[#This Row],[výsledný čas]],Tabulka1[výsledný čas],1))</f>
        <v>103</v>
      </c>
      <c r="R69" s="23"/>
    </row>
    <row r="70" spans="1:18" hidden="1" x14ac:dyDescent="0.3">
      <c r="A70" s="9">
        <v>76</v>
      </c>
      <c r="B70" s="9" t="s">
        <v>295</v>
      </c>
      <c r="C70" t="s">
        <v>71</v>
      </c>
      <c r="D70" s="8">
        <v>1960</v>
      </c>
      <c r="E70" s="9" t="s">
        <v>42</v>
      </c>
      <c r="F70" s="12" t="s">
        <v>14</v>
      </c>
      <c r="G70" s="10">
        <f>(Tabulka1[[#This Row],[startovní číslo]]-1)*$T$1</f>
        <v>8.6805555555555542E-3</v>
      </c>
      <c r="H70" s="10">
        <f>VLOOKUP(Tabulka1[[#This Row],[startovní číslo]],Tabulka13[],5,0)+$P$1</f>
        <v>2.0821759259259259E-2</v>
      </c>
      <c r="I7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1.2141203703703704E-2</v>
      </c>
      <c r="J70" s="12" t="str">
        <f>IF(Tabulka1[[#This Row],[Pohlaví M/Z]]="Z",VLOOKUP(Tabulka1[[#This Row],[Ročník]],Tabulka3[],2,0),VLOOKUP(Tabulka1[[#This Row],[Ročník]],Tabulka3[],3,0))</f>
        <v>M60</v>
      </c>
      <c r="K70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70" s="8">
        <f>IF(Tabulka1[[#This Row],[výsledný čas]]="","",COUNTIFS(Tabulka1[Pohlaví M/Z],Tabulka1[[#This Row],[Pohlaví M/Z]],Tabulka1[výsledný čas],"&lt;"&amp;Tabulka1[[#This Row],[výsledný čas]],Tabulka1[výsledný čas],"&lt;&gt;")+1)</f>
        <v>43</v>
      </c>
      <c r="M70" s="8">
        <f>IF(ISERROR(RANK(Tabulka1[[#This Row],[výsledný čas]],Tabulka1[výsledný čas],1)),"",RANK(Tabulka1[[#This Row],[výsledný čas]],Tabulka1[výsledný čas],1))</f>
        <v>47</v>
      </c>
      <c r="R70" s="23"/>
    </row>
    <row r="71" spans="1:18" hidden="1" x14ac:dyDescent="0.3">
      <c r="A71" s="20">
        <v>77</v>
      </c>
      <c r="B71" t="s">
        <v>205</v>
      </c>
      <c r="C71" t="s">
        <v>206</v>
      </c>
      <c r="D71">
        <v>1971</v>
      </c>
      <c r="E71" t="s">
        <v>207</v>
      </c>
      <c r="F71" s="28" t="s">
        <v>14</v>
      </c>
      <c r="G71" s="10">
        <f>(Tabulka1[[#This Row],[startovní číslo]]-1)*$T$1</f>
        <v>8.7962962962962951E-3</v>
      </c>
      <c r="H71" s="10">
        <f>VLOOKUP(Tabulka1[[#This Row],[startovní číslo]],Tabulka13[],5,0)+$P$1</f>
        <v>1.9074074074074073E-2</v>
      </c>
      <c r="I7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1.0277777777777778E-2</v>
      </c>
      <c r="J71" s="12" t="str">
        <f>IF(Tabulka1[[#This Row],[Pohlaví M/Z]]="Z",VLOOKUP(Tabulka1[[#This Row],[Ročník]],Tabulka3[],2,0),VLOOKUP(Tabulka1[[#This Row],[Ročník]],Tabulka3[],3,0))</f>
        <v>M50</v>
      </c>
      <c r="K71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71" s="8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M71" s="8">
        <f>IF(ISERROR(RANK(Tabulka1[[#This Row],[výsledný čas]],Tabulka1[výsledný čas],1)),"",RANK(Tabulka1[[#This Row],[výsledný čas]],Tabulka1[výsledný čas],1))</f>
        <v>15</v>
      </c>
      <c r="R71" s="23"/>
    </row>
    <row r="72" spans="1:18" hidden="1" x14ac:dyDescent="0.3">
      <c r="A72" s="9">
        <v>78</v>
      </c>
      <c r="B72" s="9" t="s">
        <v>247</v>
      </c>
      <c r="C72" t="s">
        <v>248</v>
      </c>
      <c r="D72" s="8">
        <v>1978</v>
      </c>
      <c r="E72" s="9" t="s">
        <v>249</v>
      </c>
      <c r="F72" s="12" t="s">
        <v>55</v>
      </c>
      <c r="G72" s="10">
        <f>(Tabulka1[[#This Row],[startovní číslo]]-1)*$T$1</f>
        <v>8.912037037037036E-3</v>
      </c>
      <c r="H72" s="10">
        <f>VLOOKUP(Tabulka1[[#This Row],[startovní číslo]],Tabulka13[],5,0)+$P$1</f>
        <v>2.0231481481481482E-2</v>
      </c>
      <c r="I7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1.1319444444444446E-2</v>
      </c>
      <c r="J72" s="12" t="str">
        <f>IF(Tabulka1[[#This Row],[Pohlaví M/Z]]="Z",VLOOKUP(Tabulka1[[#This Row],[Ročník]],Tabulka3[],2,0),VLOOKUP(Tabulka1[[#This Row],[Ročník]],Tabulka3[],3,0))</f>
        <v>Z35</v>
      </c>
      <c r="K7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72" s="8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M72" s="8">
        <f>IF(ISERROR(RANK(Tabulka1[[#This Row],[výsledný čas]],Tabulka1[výsledný čas],1)),"",RANK(Tabulka1[[#This Row],[výsledný čas]],Tabulka1[výsledný čas],1))</f>
        <v>33</v>
      </c>
      <c r="R72" s="23"/>
    </row>
    <row r="73" spans="1:18" x14ac:dyDescent="0.3">
      <c r="A73" s="20">
        <v>79</v>
      </c>
      <c r="B73" t="s">
        <v>195</v>
      </c>
      <c r="C73" t="s">
        <v>13</v>
      </c>
      <c r="D73">
        <v>1977</v>
      </c>
      <c r="E73" t="s">
        <v>196</v>
      </c>
      <c r="F73" s="28" t="s">
        <v>14</v>
      </c>
      <c r="G73" s="10">
        <f>(Tabulka1[[#This Row],[startovní číslo]]-1)*$T$1</f>
        <v>9.0277777777777769E-3</v>
      </c>
      <c r="H73" s="10">
        <f>VLOOKUP(Tabulka1[[#This Row],[startovní číslo]],Tabulka13[],5,0)+$P$1</f>
        <v>1.8877314814814816E-2</v>
      </c>
      <c r="I7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9.8495370370370386E-3</v>
      </c>
      <c r="J73" s="12" t="str">
        <f>IF(Tabulka1[[#This Row],[Pohlaví M/Z]]="Z",VLOOKUP(Tabulka1[[#This Row],[Ročník]],Tabulka3[],2,0),VLOOKUP(Tabulka1[[#This Row],[Ročník]],Tabulka3[],3,0))</f>
        <v>M40</v>
      </c>
      <c r="K7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73" s="8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M73" s="8">
        <f>IF(ISERROR(RANK(Tabulka1[[#This Row],[výsledný čas]],Tabulka1[výsledný čas],1)),"",RANK(Tabulka1[[#This Row],[výsledný čas]],Tabulka1[výsledný čas],1))</f>
        <v>8</v>
      </c>
      <c r="R73" s="23"/>
    </row>
    <row r="74" spans="1:18" hidden="1" x14ac:dyDescent="0.3">
      <c r="A74" s="20">
        <v>80</v>
      </c>
      <c r="B74" t="s">
        <v>223</v>
      </c>
      <c r="C74" t="s">
        <v>224</v>
      </c>
      <c r="D74">
        <v>1971</v>
      </c>
      <c r="E74" t="s">
        <v>102</v>
      </c>
      <c r="F74" s="28" t="s">
        <v>55</v>
      </c>
      <c r="G74" s="10">
        <f>(Tabulka1[[#This Row],[startovní číslo]]-1)*$T$1</f>
        <v>9.1435185185185178E-3</v>
      </c>
      <c r="H74" s="10">
        <f>VLOOKUP(Tabulka1[[#This Row],[startovní číslo]],Tabulka13[],5,0)+$P$1</f>
        <v>2.2210648148148149E-2</v>
      </c>
      <c r="I7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1.3067129629629632E-2</v>
      </c>
      <c r="J74" s="12" t="str">
        <f>IF(Tabulka1[[#This Row],[Pohlaví M/Z]]="Z",VLOOKUP(Tabulka1[[#This Row],[Ročník]],Tabulka3[],2,0),VLOOKUP(Tabulka1[[#This Row],[Ročník]],Tabulka3[],3,0))</f>
        <v>Z45</v>
      </c>
      <c r="K74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74" s="8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M74" s="8">
        <f>IF(ISERROR(RANK(Tabulka1[[#This Row],[výsledný čas]],Tabulka1[výsledný čas],1)),"",RANK(Tabulka1[[#This Row],[výsledný čas]],Tabulka1[výsledný čas],1))</f>
        <v>59</v>
      </c>
      <c r="R74" s="23"/>
    </row>
    <row r="75" spans="1:18" x14ac:dyDescent="0.3">
      <c r="A75" s="20">
        <v>81</v>
      </c>
      <c r="B75" t="s">
        <v>188</v>
      </c>
      <c r="C75" t="s">
        <v>72</v>
      </c>
      <c r="D75">
        <v>1979</v>
      </c>
      <c r="E75" t="s">
        <v>181</v>
      </c>
      <c r="F75" s="28" t="s">
        <v>14</v>
      </c>
      <c r="G75" s="10">
        <f>(Tabulka1[[#This Row],[startovní číslo]]-1)*$T$1</f>
        <v>9.2592592592592587E-3</v>
      </c>
      <c r="H75" s="10">
        <f>VLOOKUP(Tabulka1[[#This Row],[startovní číslo]],Tabulka13[],5,0)+$P$1</f>
        <v>2.146990740740741E-2</v>
      </c>
      <c r="I7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1.2210648148148151E-2</v>
      </c>
      <c r="J75" s="12" t="str">
        <f>IF(Tabulka1[[#This Row],[Pohlaví M/Z]]="Z",VLOOKUP(Tabulka1[[#This Row],[Ročník]],Tabulka3[],2,0),VLOOKUP(Tabulka1[[#This Row],[Ročník]],Tabulka3[],3,0))</f>
        <v>M40</v>
      </c>
      <c r="K75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75" s="8">
        <f>IF(Tabulka1[[#This Row],[výsledný čas]]="","",COUNTIFS(Tabulka1[Pohlaví M/Z],Tabulka1[[#This Row],[Pohlaví M/Z]],Tabulka1[výsledný čas],"&lt;"&amp;Tabulka1[[#This Row],[výsledný čas]],Tabulka1[výsledný čas],"&lt;&gt;")+1)</f>
        <v>45</v>
      </c>
      <c r="M75" s="8">
        <f>IF(ISERROR(RANK(Tabulka1[[#This Row],[výsledný čas]],Tabulka1[výsledný čas],1)),"",RANK(Tabulka1[[#This Row],[výsledný čas]],Tabulka1[výsledný čas],1))</f>
        <v>50</v>
      </c>
      <c r="R75" s="23"/>
    </row>
    <row r="76" spans="1:18" x14ac:dyDescent="0.3">
      <c r="A76" s="9">
        <v>82</v>
      </c>
      <c r="B76" s="9" t="s">
        <v>281</v>
      </c>
      <c r="C76" t="s">
        <v>67</v>
      </c>
      <c r="D76" s="8">
        <v>1980</v>
      </c>
      <c r="E76" s="9" t="s">
        <v>181</v>
      </c>
      <c r="F76" s="12" t="s">
        <v>14</v>
      </c>
      <c r="G76" s="10">
        <f>(Tabulka1[[#This Row],[startovní číslo]]-1)*$T$1</f>
        <v>9.3749999999999997E-3</v>
      </c>
      <c r="H76" s="10">
        <f>VLOOKUP(Tabulka1[[#This Row],[startovní číslo]],Tabulka13[],5,0)+$P$1</f>
        <v>2.0497685185185185E-2</v>
      </c>
      <c r="I7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1.1122685185185185E-2</v>
      </c>
      <c r="J76" s="12" t="str">
        <f>IF(Tabulka1[[#This Row],[Pohlaví M/Z]]="Z",VLOOKUP(Tabulka1[[#This Row],[Ročník]],Tabulka3[],2,0),VLOOKUP(Tabulka1[[#This Row],[Ročník]],Tabulka3[],3,0))</f>
        <v>M40</v>
      </c>
      <c r="K76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76" s="8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M76" s="8">
        <f>IF(ISERROR(RANK(Tabulka1[[#This Row],[výsledný čas]],Tabulka1[výsledný čas],1)),"",RANK(Tabulka1[[#This Row],[výsledný čas]],Tabulka1[výsledný čas],1))</f>
        <v>28</v>
      </c>
      <c r="R76" s="23"/>
    </row>
    <row r="77" spans="1:18" hidden="1" x14ac:dyDescent="0.3">
      <c r="A77" s="9">
        <v>83</v>
      </c>
      <c r="B77" s="9" t="s">
        <v>233</v>
      </c>
      <c r="C77" t="s">
        <v>120</v>
      </c>
      <c r="D77" s="8">
        <v>1975</v>
      </c>
      <c r="E77" s="9" t="s">
        <v>42</v>
      </c>
      <c r="F77" s="12" t="s">
        <v>55</v>
      </c>
      <c r="G77" s="10">
        <f>(Tabulka1[[#This Row],[startovní číslo]]-1)*$T$1</f>
        <v>9.4907407407407406E-3</v>
      </c>
      <c r="H77" s="10">
        <f>VLOOKUP(Tabulka1[[#This Row],[startovní číslo]],Tabulka13[],5,0)+$P$1</f>
        <v>2.5567129629629634E-2</v>
      </c>
      <c r="I7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1.6076388888888894E-2</v>
      </c>
      <c r="J77" s="12" t="str">
        <f>IF(Tabulka1[[#This Row],[Pohlaví M/Z]]="Z",VLOOKUP(Tabulka1[[#This Row],[Ročník]],Tabulka3[],2,0),VLOOKUP(Tabulka1[[#This Row],[Ročník]],Tabulka3[],3,0))</f>
        <v>Z45</v>
      </c>
      <c r="K77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77" s="8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M77" s="8">
        <f>IF(ISERROR(RANK(Tabulka1[[#This Row],[výsledný čas]],Tabulka1[výsledný čas],1)),"",RANK(Tabulka1[[#This Row],[výsledný čas]],Tabulka1[výsledný čas],1))</f>
        <v>89</v>
      </c>
      <c r="R77" s="23"/>
    </row>
    <row r="78" spans="1:18" hidden="1" x14ac:dyDescent="0.3">
      <c r="A78" s="9">
        <v>85</v>
      </c>
      <c r="B78" s="9" t="s">
        <v>267</v>
      </c>
      <c r="C78" t="s">
        <v>38</v>
      </c>
      <c r="D78" s="8">
        <v>1968</v>
      </c>
      <c r="E78" s="9" t="s">
        <v>288</v>
      </c>
      <c r="F78" s="26" t="s">
        <v>14</v>
      </c>
      <c r="G78" s="10">
        <f>(Tabulka1[[#This Row],[startovní číslo]]-1)*$T$1</f>
        <v>9.7222222222222206E-3</v>
      </c>
      <c r="H78" s="10">
        <f>VLOOKUP(Tabulka1[[#This Row],[startovní číslo]],Tabulka13[],5,0)+$P$1</f>
        <v>2.1921296296296296E-2</v>
      </c>
      <c r="I7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1.2199074074074076E-2</v>
      </c>
      <c r="J78" s="12" t="str">
        <f>IF(Tabulka1[[#This Row],[Pohlaví M/Z]]="Z",VLOOKUP(Tabulka1[[#This Row],[Ročník]],Tabulka3[],2,0),VLOOKUP(Tabulka1[[#This Row],[Ročník]],Tabulka3[],3,0))</f>
        <v>M50</v>
      </c>
      <c r="K78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78" s="8">
        <f>IF(Tabulka1[[#This Row],[výsledný čas]]="","",COUNTIFS(Tabulka1[Pohlaví M/Z],Tabulka1[[#This Row],[Pohlaví M/Z]],Tabulka1[výsledný čas],"&lt;"&amp;Tabulka1[[#This Row],[výsledný čas]],Tabulka1[výsledný čas],"&lt;&gt;")+1)</f>
        <v>44</v>
      </c>
      <c r="M78" s="8">
        <f>IF(ISERROR(RANK(Tabulka1[[#This Row],[výsledný čas]],Tabulka1[výsledný čas],1)),"",RANK(Tabulka1[[#This Row],[výsledný čas]],Tabulka1[výsledný čas],1))</f>
        <v>49</v>
      </c>
      <c r="R78" s="23"/>
    </row>
    <row r="79" spans="1:18" hidden="1" x14ac:dyDescent="0.3">
      <c r="A79" s="9">
        <v>86</v>
      </c>
      <c r="B79" s="9" t="s">
        <v>233</v>
      </c>
      <c r="C79" s="9" t="s">
        <v>234</v>
      </c>
      <c r="D79" s="8">
        <v>2004</v>
      </c>
      <c r="E79" s="9" t="s">
        <v>235</v>
      </c>
      <c r="F79" s="29" t="s">
        <v>55</v>
      </c>
      <c r="G79" s="10">
        <f>(Tabulka1[[#This Row],[startovní číslo]]-1)*$T$1</f>
        <v>9.8379629629629615E-3</v>
      </c>
      <c r="H79" s="10">
        <f>VLOOKUP(Tabulka1[[#This Row],[startovní číslo]],Tabulka13[],5,0)+$P$1</f>
        <v>2.2060185185185183E-2</v>
      </c>
      <c r="I7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1.2222222222222221E-2</v>
      </c>
      <c r="J79" s="12" t="str">
        <f>IF(Tabulka1[[#This Row],[Pohlaví M/Z]]="Z",VLOOKUP(Tabulka1[[#This Row],[Ročník]],Tabulka3[],2,0),VLOOKUP(Tabulka1[[#This Row],[Ročník]],Tabulka3[],3,0))</f>
        <v>Jky</v>
      </c>
      <c r="K79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79" s="8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M79" s="8">
        <f>IF(ISERROR(RANK(Tabulka1[[#This Row],[výsledný čas]],Tabulka1[výsledný čas],1)),"",RANK(Tabulka1[[#This Row],[výsledný čas]],Tabulka1[výsledný čas],1))</f>
        <v>51</v>
      </c>
      <c r="R79" s="23"/>
    </row>
    <row r="80" spans="1:18" hidden="1" x14ac:dyDescent="0.3">
      <c r="A80" s="9">
        <v>87</v>
      </c>
      <c r="B80" s="9" t="s">
        <v>267</v>
      </c>
      <c r="C80" t="s">
        <v>47</v>
      </c>
      <c r="D80" s="8">
        <v>2008</v>
      </c>
      <c r="E80" s="9" t="s">
        <v>268</v>
      </c>
      <c r="F80" s="12" t="s">
        <v>14</v>
      </c>
      <c r="G80" s="10">
        <f>(Tabulka1[[#This Row],[startovní číslo]]-1)*$T$1</f>
        <v>9.9537037037037025E-3</v>
      </c>
      <c r="H80" s="10">
        <f>VLOOKUP(Tabulka1[[#This Row],[startovní číslo]],Tabulka13[],5,0)+$P$1</f>
        <v>2.1354166666666664E-2</v>
      </c>
      <c r="I8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1.1400462962962961E-2</v>
      </c>
      <c r="J80" s="12" t="str">
        <f>IF(Tabulka1[[#This Row],[Pohlaví M/Z]]="Z",VLOOKUP(Tabulka1[[#This Row],[Ročník]],Tabulka3[],2,0),VLOOKUP(Tabulka1[[#This Row],[Ročník]],Tabulka3[],3,0))</f>
        <v>Jri</v>
      </c>
      <c r="K80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80" s="8">
        <f>IF(Tabulka1[[#This Row],[výsledný čas]]="","",COUNTIFS(Tabulka1[Pohlaví M/Z],Tabulka1[[#This Row],[Pohlaví M/Z]],Tabulka1[výsledný čas],"&lt;"&amp;Tabulka1[[#This Row],[výsledný čas]],Tabulka1[výsledný čas],"&lt;&gt;")+1)</f>
        <v>36</v>
      </c>
      <c r="M80" s="8">
        <f>IF(ISERROR(RANK(Tabulka1[[#This Row],[výsledný čas]],Tabulka1[výsledný čas],1)),"",RANK(Tabulka1[[#This Row],[výsledný čas]],Tabulka1[výsledný čas],1))</f>
        <v>37</v>
      </c>
      <c r="R80" s="23"/>
    </row>
    <row r="81" spans="1:18" hidden="1" x14ac:dyDescent="0.3">
      <c r="A81" s="9">
        <v>88</v>
      </c>
      <c r="B81" s="9" t="s">
        <v>267</v>
      </c>
      <c r="C81" t="s">
        <v>13</v>
      </c>
      <c r="D81" s="8">
        <v>2006</v>
      </c>
      <c r="E81" s="9" t="s">
        <v>235</v>
      </c>
      <c r="F81" s="12" t="s">
        <v>14</v>
      </c>
      <c r="G81" s="10">
        <f>(Tabulka1[[#This Row],[startovní číslo]]-1)*$T$1</f>
        <v>1.0069444444444443E-2</v>
      </c>
      <c r="H81" s="10">
        <f>VLOOKUP(Tabulka1[[#This Row],[startovní číslo]],Tabulka13[],5,0)+$P$1</f>
        <v>2.1400462962962965E-2</v>
      </c>
      <c r="I8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1.1331018518518522E-2</v>
      </c>
      <c r="J81" s="12" t="str">
        <f>IF(Tabulka1[[#This Row],[Pohlaví M/Z]]="Z",VLOOKUP(Tabulka1[[#This Row],[Ročník]],Tabulka3[],2,0),VLOOKUP(Tabulka1[[#This Row],[Ročník]],Tabulka3[],3,0))</f>
        <v>Jri</v>
      </c>
      <c r="K81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81" s="8">
        <f>IF(Tabulka1[[#This Row],[výsledný čas]]="","",COUNTIFS(Tabulka1[Pohlaví M/Z],Tabulka1[[#This Row],[Pohlaví M/Z]],Tabulka1[výsledný čas],"&lt;"&amp;Tabulka1[[#This Row],[výsledný čas]],Tabulka1[výsledný čas],"&lt;&gt;")+1)</f>
        <v>34</v>
      </c>
      <c r="M81" s="8">
        <f>IF(ISERROR(RANK(Tabulka1[[#This Row],[výsledný čas]],Tabulka1[výsledný čas],1)),"",RANK(Tabulka1[[#This Row],[výsledný čas]],Tabulka1[výsledný čas],1))</f>
        <v>35</v>
      </c>
      <c r="R81" s="23"/>
    </row>
    <row r="82" spans="1:18" hidden="1" x14ac:dyDescent="0.3">
      <c r="A82" s="20">
        <v>89</v>
      </c>
      <c r="B82" t="s">
        <v>179</v>
      </c>
      <c r="C82" t="s">
        <v>180</v>
      </c>
      <c r="D82">
        <v>1986</v>
      </c>
      <c r="E82" t="s">
        <v>181</v>
      </c>
      <c r="F82" s="28" t="s">
        <v>14</v>
      </c>
      <c r="G82" s="10">
        <f>(Tabulka1[[#This Row],[startovní číslo]]-1)*$T$1</f>
        <v>1.0185185185185184E-2</v>
      </c>
      <c r="H82" s="10">
        <f>VLOOKUP(Tabulka1[[#This Row],[startovní číslo]],Tabulka13[],5,0)+$P$1</f>
        <v>2.0914351851851851E-2</v>
      </c>
      <c r="I8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1.0729166666666666E-2</v>
      </c>
      <c r="J82" s="12" t="str">
        <f>IF(Tabulka1[[#This Row],[Pohlaví M/Z]]="Z",VLOOKUP(Tabulka1[[#This Row],[Ročník]],Tabulka3[],2,0),VLOOKUP(Tabulka1[[#This Row],[Ročník]],Tabulka3[],3,0))</f>
        <v>M20</v>
      </c>
      <c r="K82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82" s="8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M82" s="8">
        <f>IF(ISERROR(RANK(Tabulka1[[#This Row],[výsledný čas]],Tabulka1[výsledný čas],1)),"",RANK(Tabulka1[[#This Row],[výsledný čas]],Tabulka1[výsledný čas],1))</f>
        <v>18</v>
      </c>
      <c r="R82" s="23"/>
    </row>
    <row r="83" spans="1:18" hidden="1" x14ac:dyDescent="0.3">
      <c r="A83" s="20">
        <v>90</v>
      </c>
      <c r="B83" t="s">
        <v>21</v>
      </c>
      <c r="C83" t="s">
        <v>107</v>
      </c>
      <c r="D83">
        <v>1944</v>
      </c>
      <c r="E83" t="s">
        <v>165</v>
      </c>
      <c r="F83" s="28" t="s">
        <v>14</v>
      </c>
      <c r="G83" s="10">
        <f>(Tabulka1[[#This Row],[startovní číslo]]-1)*$T$1</f>
        <v>1.0300925925925925E-2</v>
      </c>
      <c r="H83" s="10">
        <f>VLOOKUP(Tabulka1[[#This Row],[startovní číslo]],Tabulka13[],5,0)+$P$1</f>
        <v>2.6469907407407411E-2</v>
      </c>
      <c r="I8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1.6168981481481486E-2</v>
      </c>
      <c r="J83" s="12" t="str">
        <f>IF(Tabulka1[[#This Row],[Pohlaví M/Z]]="Z",VLOOKUP(Tabulka1[[#This Row],[Ročník]],Tabulka3[],2,0),VLOOKUP(Tabulka1[[#This Row],[Ročník]],Tabulka3[],3,0))</f>
        <v>M70</v>
      </c>
      <c r="K83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83" s="8">
        <f>IF(Tabulka1[[#This Row],[výsledný čas]]="","",COUNTIFS(Tabulka1[Pohlaví M/Z],Tabulka1[[#This Row],[Pohlaví M/Z]],Tabulka1[výsledný čas],"&lt;"&amp;Tabulka1[[#This Row],[výsledný čas]],Tabulka1[výsledný čas],"&lt;&gt;")+1)</f>
        <v>66</v>
      </c>
      <c r="M83" s="8">
        <f>IF(ISERROR(RANK(Tabulka1[[#This Row],[výsledný čas]],Tabulka1[výsledný čas],1)),"",RANK(Tabulka1[[#This Row],[výsledný čas]],Tabulka1[výsledný čas],1))</f>
        <v>91</v>
      </c>
      <c r="R83" s="23"/>
    </row>
    <row r="84" spans="1:18" hidden="1" x14ac:dyDescent="0.3">
      <c r="A84" s="20">
        <v>91</v>
      </c>
      <c r="B84" t="s">
        <v>220</v>
      </c>
      <c r="C84" t="s">
        <v>166</v>
      </c>
      <c r="D84">
        <v>1974</v>
      </c>
      <c r="E84" t="s">
        <v>221</v>
      </c>
      <c r="F84" s="28" t="s">
        <v>55</v>
      </c>
      <c r="G84" s="10">
        <f>(Tabulka1[[#This Row],[startovní číslo]]-1)*$T$1</f>
        <v>1.0416666666666666E-2</v>
      </c>
      <c r="H84" s="10">
        <f>VLOOKUP(Tabulka1[[#This Row],[startovní číslo]],Tabulka13[],5,0)+$P$1</f>
        <v>2.2280092592592591E-2</v>
      </c>
      <c r="I8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1.1863425925925925E-2</v>
      </c>
      <c r="J84" s="12" t="str">
        <f>IF(Tabulka1[[#This Row],[Pohlaví M/Z]]="Z",VLOOKUP(Tabulka1[[#This Row],[Ročník]],Tabulka3[],2,0),VLOOKUP(Tabulka1[[#This Row],[Ročník]],Tabulka3[],3,0))</f>
        <v>Z45</v>
      </c>
      <c r="K84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84" s="8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M84" s="8">
        <f>IF(ISERROR(RANK(Tabulka1[[#This Row],[výsledný čas]],Tabulka1[výsledný čas],1)),"",RANK(Tabulka1[[#This Row],[výsledný čas]],Tabulka1[výsledný čas],1))</f>
        <v>44</v>
      </c>
      <c r="R84" s="23"/>
    </row>
    <row r="85" spans="1:18" hidden="1" x14ac:dyDescent="0.3">
      <c r="A85" s="20">
        <v>92</v>
      </c>
      <c r="B85" t="s">
        <v>117</v>
      </c>
      <c r="C85" t="s">
        <v>49</v>
      </c>
      <c r="D85">
        <v>1969</v>
      </c>
      <c r="E85" t="s">
        <v>19</v>
      </c>
      <c r="F85" s="28" t="s">
        <v>14</v>
      </c>
      <c r="G85" s="10">
        <f>(Tabulka1[[#This Row],[startovní číslo]]-1)*$T$1</f>
        <v>1.0532407407407407E-2</v>
      </c>
      <c r="H85" s="10">
        <f>VLOOKUP(Tabulka1[[#This Row],[startovní číslo]],Tabulka13[],5,0)+$P$1</f>
        <v>2.7488425925925927E-2</v>
      </c>
      <c r="I8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1.695601851851852E-2</v>
      </c>
      <c r="J85" s="12" t="str">
        <f>IF(Tabulka1[[#This Row],[Pohlaví M/Z]]="Z",VLOOKUP(Tabulka1[[#This Row],[Ročník]],Tabulka3[],2,0),VLOOKUP(Tabulka1[[#This Row],[Ročník]],Tabulka3[],3,0))</f>
        <v>M50</v>
      </c>
      <c r="K85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L85" s="8">
        <f>IF(Tabulka1[[#This Row],[výsledný čas]]="","",COUNTIFS(Tabulka1[Pohlaví M/Z],Tabulka1[[#This Row],[Pohlaví M/Z]],Tabulka1[výsledný čas],"&lt;"&amp;Tabulka1[[#This Row],[výsledný čas]],Tabulka1[výsledný čas],"&lt;&gt;")+1)</f>
        <v>69</v>
      </c>
      <c r="M85" s="8">
        <f>IF(ISERROR(RANK(Tabulka1[[#This Row],[výsledný čas]],Tabulka1[výsledný čas],1)),"",RANK(Tabulka1[[#This Row],[výsledný čas]],Tabulka1[výsledný čas],1))</f>
        <v>95</v>
      </c>
      <c r="R85" s="23"/>
    </row>
    <row r="86" spans="1:18" hidden="1" x14ac:dyDescent="0.3">
      <c r="A86" s="20">
        <v>93</v>
      </c>
      <c r="B86" t="s">
        <v>57</v>
      </c>
      <c r="C86" t="s">
        <v>44</v>
      </c>
      <c r="D86">
        <v>1984</v>
      </c>
      <c r="E86" t="s">
        <v>58</v>
      </c>
      <c r="F86" s="28" t="s">
        <v>14</v>
      </c>
      <c r="G86" s="10">
        <f>(Tabulka1[[#This Row],[startovní číslo]]-1)*$T$1</f>
        <v>1.0648148148148148E-2</v>
      </c>
      <c r="H86" s="10">
        <f>VLOOKUP(Tabulka1[[#This Row],[startovní číslo]],Tabulka13[],5,0)+$P$1</f>
        <v>2.1805555555555554E-2</v>
      </c>
      <c r="I8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1.1157407407407406E-2</v>
      </c>
      <c r="J86" s="12" t="str">
        <f>IF(Tabulka1[[#This Row],[Pohlaví M/Z]]="Z",VLOOKUP(Tabulka1[[#This Row],[Ročník]],Tabulka3[],2,0),VLOOKUP(Tabulka1[[#This Row],[Ročník]],Tabulka3[],3,0))</f>
        <v>M20</v>
      </c>
      <c r="K86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86" s="8">
        <f>IF(Tabulka1[[#This Row],[výsledný čas]]="","",COUNTIFS(Tabulka1[Pohlaví M/Z],Tabulka1[[#This Row],[Pohlaví M/Z]],Tabulka1[výsledný čas],"&lt;"&amp;Tabulka1[[#This Row],[výsledný čas]],Tabulka1[výsledný čas],"&lt;&gt;")+1)</f>
        <v>29</v>
      </c>
      <c r="M86" s="8">
        <f>IF(ISERROR(RANK(Tabulka1[[#This Row],[výsledný čas]],Tabulka1[výsledný čas],1)),"",RANK(Tabulka1[[#This Row],[výsledný čas]],Tabulka1[výsledný čas],1))</f>
        <v>29</v>
      </c>
      <c r="R86" s="23"/>
    </row>
    <row r="87" spans="1:18" hidden="1" x14ac:dyDescent="0.3">
      <c r="A87" s="9">
        <v>94</v>
      </c>
      <c r="B87" s="9" t="s">
        <v>240</v>
      </c>
      <c r="C87" t="s">
        <v>241</v>
      </c>
      <c r="D87" s="8">
        <v>1990</v>
      </c>
      <c r="E87" s="9" t="s">
        <v>242</v>
      </c>
      <c r="F87" s="12" t="s">
        <v>55</v>
      </c>
      <c r="G87" s="10">
        <f>(Tabulka1[[#This Row],[startovní číslo]]-1)*$T$1</f>
        <v>1.0763888888888889E-2</v>
      </c>
      <c r="H87" s="10">
        <f>VLOOKUP(Tabulka1[[#This Row],[startovní číslo]],Tabulka13[],5,0)+$P$1</f>
        <v>2.2951388888888886E-2</v>
      </c>
      <c r="I8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1.2187499999999997E-2</v>
      </c>
      <c r="J87" s="12" t="str">
        <f>IF(Tabulka1[[#This Row],[Pohlaví M/Z]]="Z",VLOOKUP(Tabulka1[[#This Row],[Ročník]],Tabulka3[],2,0),VLOOKUP(Tabulka1[[#This Row],[Ročník]],Tabulka3[],3,0))</f>
        <v>Z20</v>
      </c>
      <c r="K87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87" s="8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M87" s="8">
        <f>IF(ISERROR(RANK(Tabulka1[[#This Row],[výsledný čas]],Tabulka1[výsledný čas],1)),"",RANK(Tabulka1[[#This Row],[výsledný čas]],Tabulka1[výsledný čas],1))</f>
        <v>48</v>
      </c>
      <c r="R87" s="23"/>
    </row>
    <row r="88" spans="1:18" x14ac:dyDescent="0.3">
      <c r="A88" s="20">
        <v>97</v>
      </c>
      <c r="B88" t="s">
        <v>29</v>
      </c>
      <c r="C88" t="s">
        <v>30</v>
      </c>
      <c r="D88">
        <v>1972</v>
      </c>
      <c r="E88" t="s">
        <v>31</v>
      </c>
      <c r="F88" s="28" t="s">
        <v>14</v>
      </c>
      <c r="G88" s="10">
        <f>(Tabulka1[[#This Row],[startovní číslo]]-1)*$T$1</f>
        <v>1.111111111111111E-2</v>
      </c>
      <c r="H88" s="10">
        <f>VLOOKUP(Tabulka1[[#This Row],[startovní číslo]],Tabulka13[],5,0)+$P$1</f>
        <v>2.1365740740740741E-2</v>
      </c>
      <c r="I8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1.0254629629629631E-2</v>
      </c>
      <c r="J88" s="12" t="str">
        <f>IF(Tabulka1[[#This Row],[Pohlaví M/Z]]="Z",VLOOKUP(Tabulka1[[#This Row],[Ročník]],Tabulka3[],2,0),VLOOKUP(Tabulka1[[#This Row],[Ročník]],Tabulka3[],3,0))</f>
        <v>M40</v>
      </c>
      <c r="K88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88" s="8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M88" s="8">
        <f>IF(ISERROR(RANK(Tabulka1[[#This Row],[výsledný čas]],Tabulka1[výsledný čas],1)),"",RANK(Tabulka1[[#This Row],[výsledný čas]],Tabulka1[výsledný čas],1))</f>
        <v>14</v>
      </c>
      <c r="R88" s="23"/>
    </row>
    <row r="89" spans="1:18" x14ac:dyDescent="0.3">
      <c r="A89" s="20">
        <v>98</v>
      </c>
      <c r="B89" t="s">
        <v>158</v>
      </c>
      <c r="C89" t="s">
        <v>23</v>
      </c>
      <c r="D89">
        <v>1979</v>
      </c>
      <c r="E89" t="s">
        <v>39</v>
      </c>
      <c r="F89" s="28" t="s">
        <v>14</v>
      </c>
      <c r="G89" s="10">
        <f>(Tabulka1[[#This Row],[startovní číslo]]-1)*$T$1</f>
        <v>1.1226851851851851E-2</v>
      </c>
      <c r="H89" s="10">
        <f>VLOOKUP(Tabulka1[[#This Row],[startovní číslo]],Tabulka13[],5,0)+$P$1</f>
        <v>2.2546296296296297E-2</v>
      </c>
      <c r="I8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1.1319444444444446E-2</v>
      </c>
      <c r="J89" s="12" t="str">
        <f>IF(Tabulka1[[#This Row],[Pohlaví M/Z]]="Z",VLOOKUP(Tabulka1[[#This Row],[Ročník]],Tabulka3[],2,0),VLOOKUP(Tabulka1[[#This Row],[Ročník]],Tabulka3[],3,0))</f>
        <v>M40</v>
      </c>
      <c r="K89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89" s="8">
        <f>IF(Tabulka1[[#This Row],[výsledný čas]]="","",COUNTIFS(Tabulka1[Pohlaví M/Z],Tabulka1[[#This Row],[Pohlaví M/Z]],Tabulka1[výsledný čas],"&lt;"&amp;Tabulka1[[#This Row],[výsledný čas]],Tabulka1[výsledný čas],"&lt;&gt;")+1)</f>
        <v>32</v>
      </c>
      <c r="M89" s="8">
        <f>IF(ISERROR(RANK(Tabulka1[[#This Row],[výsledný čas]],Tabulka1[výsledný čas],1)),"",RANK(Tabulka1[[#This Row],[výsledný čas]],Tabulka1[výsledný čas],1))</f>
        <v>33</v>
      </c>
      <c r="R89" s="23"/>
    </row>
    <row r="90" spans="1:18" hidden="1" x14ac:dyDescent="0.3">
      <c r="A90" s="20">
        <v>99</v>
      </c>
      <c r="B90" t="s">
        <v>218</v>
      </c>
      <c r="C90" t="s">
        <v>59</v>
      </c>
      <c r="D90">
        <v>1985</v>
      </c>
      <c r="E90" t="s">
        <v>219</v>
      </c>
      <c r="F90" s="28" t="s">
        <v>55</v>
      </c>
      <c r="G90" s="10">
        <f>(Tabulka1[[#This Row],[startovní číslo]]-1)*$T$1</f>
        <v>1.1342592592592592E-2</v>
      </c>
      <c r="H90" s="10">
        <f>VLOOKUP(Tabulka1[[#This Row],[startovní číslo]],Tabulka13[],5,0)+$P$1</f>
        <v>2.3032407407407404E-2</v>
      </c>
      <c r="I9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1.1689814814814813E-2</v>
      </c>
      <c r="J90" s="12" t="str">
        <f>IF(Tabulka1[[#This Row],[Pohlaví M/Z]]="Z",VLOOKUP(Tabulka1[[#This Row],[Ročník]],Tabulka3[],2,0),VLOOKUP(Tabulka1[[#This Row],[Ročník]],Tabulka3[],3,0))</f>
        <v>Z35</v>
      </c>
      <c r="K90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90" s="8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M90" s="8">
        <f>IF(ISERROR(RANK(Tabulka1[[#This Row],[výsledný čas]],Tabulka1[výsledný čas],1)),"",RANK(Tabulka1[[#This Row],[výsledný čas]],Tabulka1[výsledný čas],1))</f>
        <v>42</v>
      </c>
      <c r="R90" s="23"/>
    </row>
    <row r="91" spans="1:18" hidden="1" x14ac:dyDescent="0.3">
      <c r="A91" s="20">
        <v>100</v>
      </c>
      <c r="B91" t="s">
        <v>110</v>
      </c>
      <c r="C91" t="s">
        <v>38</v>
      </c>
      <c r="D91">
        <v>1963</v>
      </c>
      <c r="E91" t="s">
        <v>154</v>
      </c>
      <c r="F91" s="28" t="s">
        <v>14</v>
      </c>
      <c r="G91" s="10">
        <f>(Tabulka1[[#This Row],[startovní číslo]]-1)*$T$1</f>
        <v>1.1458333333333333E-2</v>
      </c>
      <c r="H91" s="10">
        <f>VLOOKUP(Tabulka1[[#This Row],[startovní číslo]],Tabulka13[],5,0)+$P$1</f>
        <v>2.8472222222222222E-2</v>
      </c>
      <c r="I9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1.7013888888888891E-2</v>
      </c>
      <c r="J91" s="12" t="str">
        <f>IF(Tabulka1[[#This Row],[Pohlaví M/Z]]="Z",VLOOKUP(Tabulka1[[#This Row],[Ročník]],Tabulka3[],2,0),VLOOKUP(Tabulka1[[#This Row],[Ročník]],Tabulka3[],3,0))</f>
        <v>M50</v>
      </c>
      <c r="K91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L91" s="8">
        <f>IF(Tabulka1[[#This Row],[výsledný čas]]="","",COUNTIFS(Tabulka1[Pohlaví M/Z],Tabulka1[[#This Row],[Pohlaví M/Z]],Tabulka1[výsledný čas],"&lt;"&amp;Tabulka1[[#This Row],[výsledný čas]],Tabulka1[výsledný čas],"&lt;&gt;")+1)</f>
        <v>70</v>
      </c>
      <c r="M91" s="8">
        <f>IF(ISERROR(RANK(Tabulka1[[#This Row],[výsledný čas]],Tabulka1[výsledný čas],1)),"",RANK(Tabulka1[[#This Row],[výsledný čas]],Tabulka1[výsledný čas],1))</f>
        <v>96</v>
      </c>
      <c r="R91" s="23"/>
    </row>
    <row r="92" spans="1:18" hidden="1" x14ac:dyDescent="0.3">
      <c r="A92" s="9">
        <v>101</v>
      </c>
      <c r="B92" s="9" t="s">
        <v>271</v>
      </c>
      <c r="C92" t="s">
        <v>272</v>
      </c>
      <c r="D92" s="8">
        <v>1991</v>
      </c>
      <c r="E92" s="9" t="s">
        <v>273</v>
      </c>
      <c r="F92" s="12" t="s">
        <v>14</v>
      </c>
      <c r="G92" s="10">
        <f>(Tabulka1[[#This Row],[startovní číslo]]-1)*$T$1</f>
        <v>1.1574074074074073E-2</v>
      </c>
      <c r="H92" s="10">
        <f>VLOOKUP(Tabulka1[[#This Row],[startovní číslo]],Tabulka13[],5,0)+$P$1</f>
        <v>2.5289351851851851E-2</v>
      </c>
      <c r="I9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1.3715277777777778E-2</v>
      </c>
      <c r="J92" s="12" t="str">
        <f>IF(Tabulka1[[#This Row],[Pohlaví M/Z]]="Z",VLOOKUP(Tabulka1[[#This Row],[Ročník]],Tabulka3[],2,0),VLOOKUP(Tabulka1[[#This Row],[Ročník]],Tabulka3[],3,0))</f>
        <v>M20</v>
      </c>
      <c r="K92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92" s="8">
        <f>IF(Tabulka1[[#This Row],[výsledný čas]]="","",COUNTIFS(Tabulka1[Pohlaví M/Z],Tabulka1[[#This Row],[Pohlaví M/Z]],Tabulka1[výsledný čas],"&lt;"&amp;Tabulka1[[#This Row],[výsledný čas]],Tabulka1[výsledný čas],"&lt;&gt;")+1)</f>
        <v>54</v>
      </c>
      <c r="M92" s="8">
        <f>IF(ISERROR(RANK(Tabulka1[[#This Row],[výsledný čas]],Tabulka1[výsledný čas],1)),"",RANK(Tabulka1[[#This Row],[výsledný čas]],Tabulka1[výsledný čas],1))</f>
        <v>67</v>
      </c>
      <c r="R92" s="23"/>
    </row>
    <row r="93" spans="1:18" hidden="1" x14ac:dyDescent="0.3">
      <c r="A93" s="20">
        <v>102</v>
      </c>
      <c r="B93" t="s">
        <v>37</v>
      </c>
      <c r="C93" t="s">
        <v>17</v>
      </c>
      <c r="D93">
        <v>1985</v>
      </c>
      <c r="E93" t="s">
        <v>150</v>
      </c>
      <c r="F93" s="28" t="s">
        <v>14</v>
      </c>
      <c r="G93" s="10">
        <f>(Tabulka1[[#This Row],[startovní číslo]]-1)*$T$1</f>
        <v>1.1689814814814814E-2</v>
      </c>
      <c r="H93" s="10">
        <f>VLOOKUP(Tabulka1[[#This Row],[startovní číslo]],Tabulka13[],5,0)+$P$1</f>
        <v>2.1990740740740741E-2</v>
      </c>
      <c r="I9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1.0300925925925927E-2</v>
      </c>
      <c r="J93" s="12" t="str">
        <f>IF(Tabulka1[[#This Row],[Pohlaví M/Z]]="Z",VLOOKUP(Tabulka1[[#This Row],[Ročník]],Tabulka3[],2,0),VLOOKUP(Tabulka1[[#This Row],[Ročník]],Tabulka3[],3,0))</f>
        <v>M20</v>
      </c>
      <c r="K93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93" s="8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M93" s="8">
        <f>IF(ISERROR(RANK(Tabulka1[[#This Row],[výsledný čas]],Tabulka1[výsledný čas],1)),"",RANK(Tabulka1[[#This Row],[výsledný čas]],Tabulka1[výsledný čas],1))</f>
        <v>16</v>
      </c>
      <c r="R93" s="23"/>
    </row>
    <row r="94" spans="1:18" hidden="1" x14ac:dyDescent="0.3">
      <c r="A94" s="20">
        <v>103</v>
      </c>
      <c r="B94" t="s">
        <v>46</v>
      </c>
      <c r="C94" t="s">
        <v>47</v>
      </c>
      <c r="D94">
        <v>1984</v>
      </c>
      <c r="E94" t="s">
        <v>48</v>
      </c>
      <c r="F94" s="28" t="s">
        <v>14</v>
      </c>
      <c r="G94" s="10">
        <f>(Tabulka1[[#This Row],[startovní číslo]]-1)*$T$1</f>
        <v>1.1805555555555555E-2</v>
      </c>
      <c r="H94" s="10">
        <f>VLOOKUP(Tabulka1[[#This Row],[startovní číslo]],Tabulka13[],5,0)+$P$1</f>
        <v>2.3217592592592592E-2</v>
      </c>
      <c r="I9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1.1412037037037037E-2</v>
      </c>
      <c r="J94" s="12" t="str">
        <f>IF(Tabulka1[[#This Row],[Pohlaví M/Z]]="Z",VLOOKUP(Tabulka1[[#This Row],[Ročník]],Tabulka3[],2,0),VLOOKUP(Tabulka1[[#This Row],[Ročník]],Tabulka3[],3,0))</f>
        <v>M20</v>
      </c>
      <c r="K94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94" s="8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M94" s="8">
        <f>IF(ISERROR(RANK(Tabulka1[[#This Row],[výsledný čas]],Tabulka1[výsledný čas],1)),"",RANK(Tabulka1[[#This Row],[výsledný čas]],Tabulka1[výsledný čas],1))</f>
        <v>38</v>
      </c>
      <c r="R94" s="23"/>
    </row>
    <row r="95" spans="1:18" hidden="1" x14ac:dyDescent="0.3">
      <c r="A95" s="20">
        <v>104</v>
      </c>
      <c r="B95" t="s">
        <v>212</v>
      </c>
      <c r="C95" t="s">
        <v>91</v>
      </c>
      <c r="D95">
        <v>1988</v>
      </c>
      <c r="E95" t="s">
        <v>213</v>
      </c>
      <c r="F95" s="28" t="s">
        <v>55</v>
      </c>
      <c r="G95" s="10">
        <f>(Tabulka1[[#This Row],[startovní číslo]]-1)*$T$1</f>
        <v>1.1921296296296296E-2</v>
      </c>
      <c r="H95" s="10">
        <f>VLOOKUP(Tabulka1[[#This Row],[startovní číslo]],Tabulka13[],5,0)+$P$1</f>
        <v>2.6064814814814815E-2</v>
      </c>
      <c r="I9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1.4143518518518519E-2</v>
      </c>
      <c r="J95" s="12" t="str">
        <f>IF(Tabulka1[[#This Row],[Pohlaví M/Z]]="Z",VLOOKUP(Tabulka1[[#This Row],[Ročník]],Tabulka3[],2,0),VLOOKUP(Tabulka1[[#This Row],[Ročník]],Tabulka3[],3,0))</f>
        <v>Z20</v>
      </c>
      <c r="K95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95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M95" s="8">
        <f>IF(ISERROR(RANK(Tabulka1[[#This Row],[výsledný čas]],Tabulka1[výsledný čas],1)),"",RANK(Tabulka1[[#This Row],[výsledný čas]],Tabulka1[výsledný čas],1))</f>
        <v>74</v>
      </c>
      <c r="R95" s="23"/>
    </row>
    <row r="96" spans="1:18" hidden="1" x14ac:dyDescent="0.3">
      <c r="A96" s="18">
        <v>106</v>
      </c>
      <c r="B96" t="s">
        <v>172</v>
      </c>
      <c r="C96" t="s">
        <v>54</v>
      </c>
      <c r="D96">
        <v>2010</v>
      </c>
      <c r="E96" t="s">
        <v>171</v>
      </c>
      <c r="F96" s="28" t="s">
        <v>55</v>
      </c>
      <c r="G96" s="10">
        <f>(Tabulka1[[#This Row],[startovní číslo]]-1)*$T$1</f>
        <v>1.2152777777777776E-2</v>
      </c>
      <c r="H96" s="10">
        <f>VLOOKUP(Tabulka1[[#This Row],[startovní číslo]],Tabulka13[],5,0)+$P$1</f>
        <v>3.1655092592592596E-2</v>
      </c>
      <c r="I9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1.950231481481482E-2</v>
      </c>
      <c r="J96" s="12" t="str">
        <f>IF(Tabulka1[[#This Row],[Pohlaví M/Z]]="Z",VLOOKUP(Tabulka1[[#This Row],[Ročník]],Tabulka3[],2,0),VLOOKUP(Tabulka1[[#This Row],[Ročník]],Tabulka3[],3,0))</f>
        <v>Jky</v>
      </c>
      <c r="K96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96" s="8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M96" s="8">
        <f>IF(ISERROR(RANK(Tabulka1[[#This Row],[výsledný čas]],Tabulka1[výsledný čas],1)),"",RANK(Tabulka1[[#This Row],[výsledný čas]],Tabulka1[výsledný čas],1))</f>
        <v>105</v>
      </c>
      <c r="R96" s="23"/>
    </row>
    <row r="97" spans="1:18" hidden="1" x14ac:dyDescent="0.3">
      <c r="A97" s="18">
        <v>107</v>
      </c>
      <c r="B97" t="s">
        <v>169</v>
      </c>
      <c r="C97" t="s">
        <v>170</v>
      </c>
      <c r="D97">
        <v>2011</v>
      </c>
      <c r="E97" t="s">
        <v>171</v>
      </c>
      <c r="F97" s="28" t="s">
        <v>55</v>
      </c>
      <c r="G97" s="10">
        <f>(Tabulka1[[#This Row],[startovní číslo]]-1)*$T$1</f>
        <v>1.2268518518518517E-2</v>
      </c>
      <c r="H97" s="10">
        <f>VLOOKUP(Tabulka1[[#This Row],[startovní číslo]],Tabulka13[],5,0)+$P$1</f>
        <v>2.5416666666666667E-2</v>
      </c>
      <c r="I9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1.314814814814815E-2</v>
      </c>
      <c r="J97" s="12" t="str">
        <f>IF(Tabulka1[[#This Row],[Pohlaví M/Z]]="Z",VLOOKUP(Tabulka1[[#This Row],[Ročník]],Tabulka3[],2,0),VLOOKUP(Tabulka1[[#This Row],[Ročník]],Tabulka3[],3,0))</f>
        <v>Jky</v>
      </c>
      <c r="K97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97" s="8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M97" s="8">
        <f>IF(ISERROR(RANK(Tabulka1[[#This Row],[výsledný čas]],Tabulka1[výsledný čas],1)),"",RANK(Tabulka1[[#This Row],[výsledný čas]],Tabulka1[výsledný čas],1))</f>
        <v>61</v>
      </c>
      <c r="R97" s="23"/>
    </row>
    <row r="98" spans="1:18" hidden="1" x14ac:dyDescent="0.3">
      <c r="A98" s="20">
        <v>108</v>
      </c>
      <c r="B98" t="s">
        <v>169</v>
      </c>
      <c r="C98" t="s">
        <v>222</v>
      </c>
      <c r="D98">
        <v>1970</v>
      </c>
      <c r="E98" t="s">
        <v>171</v>
      </c>
      <c r="F98" s="28" t="s">
        <v>55</v>
      </c>
      <c r="G98" s="10">
        <f>(Tabulka1[[#This Row],[startovní číslo]]-1)*$T$1</f>
        <v>1.2384259259259258E-2</v>
      </c>
      <c r="H98" s="10">
        <f>VLOOKUP(Tabulka1[[#This Row],[startovní číslo]],Tabulka13[],5,0)+$P$1</f>
        <v>2.6388888888888889E-2</v>
      </c>
      <c r="I9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1.4004629629629631E-2</v>
      </c>
      <c r="J98" s="12" t="str">
        <f>IF(Tabulka1[[#This Row],[Pohlaví M/Z]]="Z",VLOOKUP(Tabulka1[[#This Row],[Ročník]],Tabulka3[],2,0),VLOOKUP(Tabulka1[[#This Row],[Ročník]],Tabulka3[],3,0))</f>
        <v>Z45</v>
      </c>
      <c r="K98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98" s="8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M98" s="8">
        <f>IF(ISERROR(RANK(Tabulka1[[#This Row],[výsledný čas]],Tabulka1[výsledný čas],1)),"",RANK(Tabulka1[[#This Row],[výsledný čas]],Tabulka1[výsledný čas],1))</f>
        <v>73</v>
      </c>
      <c r="R98" s="23"/>
    </row>
    <row r="99" spans="1:18" hidden="1" x14ac:dyDescent="0.3">
      <c r="A99" s="20">
        <v>110</v>
      </c>
      <c r="B99" t="s">
        <v>226</v>
      </c>
      <c r="C99" t="s">
        <v>95</v>
      </c>
      <c r="D99">
        <v>1965</v>
      </c>
      <c r="E99" t="s">
        <v>227</v>
      </c>
      <c r="F99" s="28" t="s">
        <v>55</v>
      </c>
      <c r="G99" s="10">
        <f>(Tabulka1[[#This Row],[startovní číslo]]-1)*$T$1</f>
        <v>1.261574074074074E-2</v>
      </c>
      <c r="H99" s="10">
        <f>VLOOKUP(Tabulka1[[#This Row],[startovní číslo]],Tabulka13[],5,0)+$P$1</f>
        <v>2.5439814814814814E-2</v>
      </c>
      <c r="I9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1.2824074074074075E-2</v>
      </c>
      <c r="J99" s="12" t="str">
        <f>IF(Tabulka1[[#This Row],[Pohlaví M/Z]]="Z",VLOOKUP(Tabulka1[[#This Row],[Ročník]],Tabulka3[],2,0),VLOOKUP(Tabulka1[[#This Row],[Ročník]],Tabulka3[],3,0))</f>
        <v>Z55</v>
      </c>
      <c r="K99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99" s="8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M99" s="8">
        <f>IF(ISERROR(RANK(Tabulka1[[#This Row],[výsledný čas]],Tabulka1[výsledný čas],1)),"",RANK(Tabulka1[[#This Row],[výsledný čas]],Tabulka1[výsledný čas],1))</f>
        <v>56</v>
      </c>
      <c r="R99" s="23"/>
    </row>
    <row r="100" spans="1:18" hidden="1" x14ac:dyDescent="0.3">
      <c r="A100" s="9">
        <v>111</v>
      </c>
      <c r="B100" s="9" t="s">
        <v>236</v>
      </c>
      <c r="C100" t="s">
        <v>237</v>
      </c>
      <c r="D100" s="8">
        <v>2007</v>
      </c>
      <c r="E100" s="9" t="s">
        <v>160</v>
      </c>
      <c r="F100" s="25" t="s">
        <v>55</v>
      </c>
      <c r="G100" s="10">
        <f>(Tabulka1[[#This Row],[startovní číslo]]-1)*$T$1</f>
        <v>1.2731481481481481E-2</v>
      </c>
      <c r="H100" s="10">
        <f>VLOOKUP(Tabulka1[[#This Row],[startovní číslo]],Tabulka13[],5,0)+$P$1</f>
        <v>2.4166666666666666E-2</v>
      </c>
      <c r="I100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1.1435185185185185E-2</v>
      </c>
      <c r="J100" s="12" t="str">
        <f>IF(Tabulka1[[#This Row],[Pohlaví M/Z]]="Z",VLOOKUP(Tabulka1[[#This Row],[Ročník]],Tabulka3[],2,0),VLOOKUP(Tabulka1[[#This Row],[Ročník]],Tabulka3[],3,0))</f>
        <v>Jky</v>
      </c>
      <c r="K100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00" s="8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M100" s="8">
        <f>IF(ISERROR(RANK(Tabulka1[[#This Row],[výsledný čas]],Tabulka1[výsledný čas],1)),"",RANK(Tabulka1[[#This Row],[výsledný čas]],Tabulka1[výsledný čas],1))</f>
        <v>39</v>
      </c>
      <c r="R100" s="23"/>
    </row>
    <row r="101" spans="1:18" hidden="1" x14ac:dyDescent="0.3">
      <c r="A101" s="9">
        <v>112</v>
      </c>
      <c r="B101" s="9" t="s">
        <v>274</v>
      </c>
      <c r="C101" t="s">
        <v>21</v>
      </c>
      <c r="D101" s="8">
        <v>1994</v>
      </c>
      <c r="E101" s="9" t="s">
        <v>275</v>
      </c>
      <c r="F101" s="12" t="s">
        <v>14</v>
      </c>
      <c r="G101" s="10">
        <f>(Tabulka1[[#This Row],[startovní číslo]]-1)*$T$1</f>
        <v>1.2847222222222222E-2</v>
      </c>
      <c r="H101" s="10">
        <f>VLOOKUP(Tabulka1[[#This Row],[startovní číslo]],Tabulka13[],5,0)+$P$1</f>
        <v>2.1585648148148145E-2</v>
      </c>
      <c r="I101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8.7384259259259238E-3</v>
      </c>
      <c r="J101" s="12" t="str">
        <f>IF(Tabulka1[[#This Row],[Pohlaví M/Z]]="Z",VLOOKUP(Tabulka1[[#This Row],[Ročník]],Tabulka3[],2,0),VLOOKUP(Tabulka1[[#This Row],[Ročník]],Tabulka3[],3,0))</f>
        <v>M20</v>
      </c>
      <c r="K101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01" s="8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M101" s="8">
        <f>IF(ISERROR(RANK(Tabulka1[[#This Row],[výsledný čas]],Tabulka1[výsledný čas],1)),"",RANK(Tabulka1[[#This Row],[výsledný čas]],Tabulka1[výsledný čas],1))</f>
        <v>2</v>
      </c>
      <c r="R101" s="23"/>
    </row>
    <row r="102" spans="1:18" x14ac:dyDescent="0.3">
      <c r="A102" s="9">
        <v>113</v>
      </c>
      <c r="B102" s="9" t="s">
        <v>282</v>
      </c>
      <c r="C102" t="s">
        <v>23</v>
      </c>
      <c r="D102" s="8">
        <v>1980</v>
      </c>
      <c r="E102" s="9" t="s">
        <v>283</v>
      </c>
      <c r="F102" s="12" t="s">
        <v>14</v>
      </c>
      <c r="G102" s="10">
        <f>(Tabulka1[[#This Row],[startovní číslo]]-1)*$T$1</f>
        <v>1.2962962962962963E-2</v>
      </c>
      <c r="H102" s="10">
        <f>VLOOKUP(Tabulka1[[#This Row],[startovní číslo]],Tabulka13[],5,0)+$P$1</f>
        <v>2.3101851851851849E-2</v>
      </c>
      <c r="I102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1.0138888888888887E-2</v>
      </c>
      <c r="J102" s="12" t="str">
        <f>IF(Tabulka1[[#This Row],[Pohlaví M/Z]]="Z",VLOOKUP(Tabulka1[[#This Row],[Ročník]],Tabulka3[],2,0),VLOOKUP(Tabulka1[[#This Row],[Ročník]],Tabulka3[],3,0))</f>
        <v>M40</v>
      </c>
      <c r="K102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02" s="8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M102" s="8">
        <f>IF(ISERROR(RANK(Tabulka1[[#This Row],[výsledný čas]],Tabulka1[výsledný čas],1)),"",RANK(Tabulka1[[#This Row],[výsledný čas]],Tabulka1[výsledný čas],1))</f>
        <v>12</v>
      </c>
      <c r="R102" s="23"/>
    </row>
    <row r="103" spans="1:18" hidden="1" x14ac:dyDescent="0.3">
      <c r="A103" s="20">
        <v>114</v>
      </c>
      <c r="B103" t="s">
        <v>186</v>
      </c>
      <c r="C103" t="s">
        <v>44</v>
      </c>
      <c r="D103">
        <v>1983</v>
      </c>
      <c r="E103">
        <v>0</v>
      </c>
      <c r="F103" s="28" t="s">
        <v>14</v>
      </c>
      <c r="G103" s="10">
        <f>(Tabulka1[[#This Row],[startovní číslo]]-1)*$T$1</f>
        <v>1.3078703703703703E-2</v>
      </c>
      <c r="H103" s="10">
        <f>VLOOKUP(Tabulka1[[#This Row],[startovní číslo]],Tabulka13[],5,0)+$P$1</f>
        <v>2.2037037037037036E-2</v>
      </c>
      <c r="I103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8.958333333333332E-3</v>
      </c>
      <c r="J103" s="12" t="str">
        <f>IF(Tabulka1[[#This Row],[Pohlaví M/Z]]="Z",VLOOKUP(Tabulka1[[#This Row],[Ročník]],Tabulka3[],2,0),VLOOKUP(Tabulka1[[#This Row],[Ročník]],Tabulka3[],3,0))</f>
        <v>M20</v>
      </c>
      <c r="K103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03" s="8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M103" s="8">
        <f>IF(ISERROR(RANK(Tabulka1[[#This Row],[výsledný čas]],Tabulka1[výsledný čas],1)),"",RANK(Tabulka1[[#This Row],[výsledný čas]],Tabulka1[výsledný čas],1))</f>
        <v>3</v>
      </c>
      <c r="R103" s="23"/>
    </row>
    <row r="104" spans="1:18" hidden="1" x14ac:dyDescent="0.3">
      <c r="A104" s="20">
        <v>115</v>
      </c>
      <c r="B104" t="s">
        <v>208</v>
      </c>
      <c r="C104" t="s">
        <v>85</v>
      </c>
      <c r="D104">
        <v>1962</v>
      </c>
      <c r="E104" t="s">
        <v>154</v>
      </c>
      <c r="F104" s="28" t="s">
        <v>14</v>
      </c>
      <c r="G104" s="10">
        <f>(Tabulka1[[#This Row],[startovní číslo]]-1)*$T$1</f>
        <v>1.3194444444444443E-2</v>
      </c>
      <c r="H104" s="10">
        <f>VLOOKUP(Tabulka1[[#This Row],[startovní číslo]],Tabulka13[],5,0)+$P$1</f>
        <v>2.6585648148148146E-2</v>
      </c>
      <c r="I104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1.3391203703703704E-2</v>
      </c>
      <c r="J104" s="12" t="str">
        <f>IF(Tabulka1[[#This Row],[Pohlaví M/Z]]="Z",VLOOKUP(Tabulka1[[#This Row],[Ročník]],Tabulka3[],2,0),VLOOKUP(Tabulka1[[#This Row],[Ročník]],Tabulka3[],3,0))</f>
        <v>M50</v>
      </c>
      <c r="K104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104" s="8">
        <f>IF(Tabulka1[[#This Row],[výsledný čas]]="","",COUNTIFS(Tabulka1[Pohlaví M/Z],Tabulka1[[#This Row],[Pohlaví M/Z]],Tabulka1[výsledný čas],"&lt;"&amp;Tabulka1[[#This Row],[výsledný čas]],Tabulka1[výsledný čas],"&lt;&gt;")+1)</f>
        <v>50</v>
      </c>
      <c r="M104" s="8">
        <f>IF(ISERROR(RANK(Tabulka1[[#This Row],[výsledný čas]],Tabulka1[výsledný čas],1)),"",RANK(Tabulka1[[#This Row],[výsledný čas]],Tabulka1[výsledný čas],1))</f>
        <v>63</v>
      </c>
      <c r="R104" s="23"/>
    </row>
    <row r="105" spans="1:18" hidden="1" x14ac:dyDescent="0.3">
      <c r="A105" s="20">
        <v>116</v>
      </c>
      <c r="B105" t="s">
        <v>153</v>
      </c>
      <c r="C105" t="s">
        <v>52</v>
      </c>
      <c r="D105">
        <v>1986</v>
      </c>
      <c r="E105" t="s">
        <v>183</v>
      </c>
      <c r="F105" s="28" t="s">
        <v>14</v>
      </c>
      <c r="G105" s="10">
        <f>(Tabulka1[[#This Row],[startovní číslo]]-1)*$T$1</f>
        <v>1.3310185185185184E-2</v>
      </c>
      <c r="H105" s="10">
        <f>VLOOKUP(Tabulka1[[#This Row],[startovní číslo]],Tabulka13[],5,0)+$P$1</f>
        <v>2.4421296296296292E-2</v>
      </c>
      <c r="I105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1.1111111111111108E-2</v>
      </c>
      <c r="J105" s="12" t="str">
        <f>IF(Tabulka1[[#This Row],[Pohlaví M/Z]]="Z",VLOOKUP(Tabulka1[[#This Row],[Ročník]],Tabulka3[],2,0),VLOOKUP(Tabulka1[[#This Row],[Ročník]],Tabulka3[],3,0))</f>
        <v>M20</v>
      </c>
      <c r="K105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105" s="8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M105" s="8">
        <f>IF(ISERROR(RANK(Tabulka1[[#This Row],[výsledný čas]],Tabulka1[výsledný čas],1)),"",RANK(Tabulka1[[#This Row],[výsledný čas]],Tabulka1[výsledný čas],1))</f>
        <v>27</v>
      </c>
      <c r="R105" s="23"/>
    </row>
    <row r="106" spans="1:18" hidden="1" x14ac:dyDescent="0.3">
      <c r="A106" s="20">
        <v>117</v>
      </c>
      <c r="B106" t="s">
        <v>215</v>
      </c>
      <c r="C106" t="s">
        <v>216</v>
      </c>
      <c r="D106">
        <v>2000</v>
      </c>
      <c r="E106" t="s">
        <v>217</v>
      </c>
      <c r="F106" s="28" t="s">
        <v>55</v>
      </c>
      <c r="G106" s="10">
        <f>(Tabulka1[[#This Row],[startovní číslo]]-1)*$T$1</f>
        <v>1.3425925925925924E-2</v>
      </c>
      <c r="H106" s="10">
        <f>VLOOKUP(Tabulka1[[#This Row],[startovní číslo]],Tabulka13[],5,0)+$P$1</f>
        <v>2.7268518518518515E-2</v>
      </c>
      <c r="I106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1.384259259259259E-2</v>
      </c>
      <c r="J106" s="12" t="str">
        <f>IF(Tabulka1[[#This Row],[Pohlaví M/Z]]="Z",VLOOKUP(Tabulka1[[#This Row],[Ročník]],Tabulka3[],2,0),VLOOKUP(Tabulka1[[#This Row],[Ročník]],Tabulka3[],3,0))</f>
        <v>Z20</v>
      </c>
      <c r="K106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06" s="8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M106" s="8">
        <f>IF(ISERROR(RANK(Tabulka1[[#This Row],[výsledný čas]],Tabulka1[výsledný čas],1)),"",RANK(Tabulka1[[#This Row],[výsledný čas]],Tabulka1[výsledný čas],1))</f>
        <v>69</v>
      </c>
      <c r="R106" s="23"/>
    </row>
    <row r="107" spans="1:18" hidden="1" x14ac:dyDescent="0.3">
      <c r="A107" s="20">
        <v>119</v>
      </c>
      <c r="B107" t="s">
        <v>184</v>
      </c>
      <c r="C107" t="s">
        <v>26</v>
      </c>
      <c r="D107">
        <v>2000</v>
      </c>
      <c r="E107" t="s">
        <v>185</v>
      </c>
      <c r="F107" s="28" t="s">
        <v>14</v>
      </c>
      <c r="G107" s="10">
        <f>(Tabulka1[[#This Row],[startovní číslo]]-1)*$T$1</f>
        <v>1.3657407407407406E-2</v>
      </c>
      <c r="H107" s="10">
        <f>VLOOKUP(Tabulka1[[#This Row],[startovní číslo]],Tabulka13[],5,0)+$P$1</f>
        <v>2.390046296296296E-2</v>
      </c>
      <c r="I107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1.0243055555555554E-2</v>
      </c>
      <c r="J107" s="12" t="str">
        <f>IF(Tabulka1[[#This Row],[Pohlaví M/Z]]="Z",VLOOKUP(Tabulka1[[#This Row],[Ročník]],Tabulka3[],2,0),VLOOKUP(Tabulka1[[#This Row],[Ročník]],Tabulka3[],3,0))</f>
        <v>M20</v>
      </c>
      <c r="K107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07" s="8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M107" s="8">
        <f>IF(ISERROR(RANK(Tabulka1[[#This Row],[výsledný čas]],Tabulka1[výsledný čas],1)),"",RANK(Tabulka1[[#This Row],[výsledný čas]],Tabulka1[výsledný čas],1))</f>
        <v>13</v>
      </c>
      <c r="R107" s="23"/>
    </row>
    <row r="108" spans="1:18" x14ac:dyDescent="0.3">
      <c r="A108" s="20">
        <v>120</v>
      </c>
      <c r="B108" t="s">
        <v>187</v>
      </c>
      <c r="C108" t="s">
        <v>67</v>
      </c>
      <c r="D108">
        <v>1981</v>
      </c>
      <c r="E108" t="s">
        <v>181</v>
      </c>
      <c r="F108" s="28" t="s">
        <v>14</v>
      </c>
      <c r="G108" s="10">
        <f>(Tabulka1[[#This Row],[startovní číslo]]-1)*$T$1</f>
        <v>1.3773148148148147E-2</v>
      </c>
      <c r="H108" s="10">
        <f>VLOOKUP(Tabulka1[[#This Row],[startovní číslo]],Tabulka13[],5,0)+$P$1</f>
        <v>2.4733796296296295E-2</v>
      </c>
      <c r="I108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1.0960648148148148E-2</v>
      </c>
      <c r="J108" s="12" t="str">
        <f>IF(Tabulka1[[#This Row],[Pohlaví M/Z]]="Z",VLOOKUP(Tabulka1[[#This Row],[Ročník]],Tabulka3[],2,0),VLOOKUP(Tabulka1[[#This Row],[Ročník]],Tabulka3[],3,0))</f>
        <v>M40</v>
      </c>
      <c r="K108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108" s="8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M108" s="8">
        <f>IF(ISERROR(RANK(Tabulka1[[#This Row],[výsledný čas]],Tabulka1[výsledný čas],1)),"",RANK(Tabulka1[[#This Row],[výsledný čas]],Tabulka1[výsledný čas],1))</f>
        <v>22</v>
      </c>
      <c r="R108" s="23"/>
    </row>
    <row r="109" spans="1:18" hidden="1" x14ac:dyDescent="0.3">
      <c r="A109" s="9">
        <v>121</v>
      </c>
      <c r="B109" s="9" t="s">
        <v>278</v>
      </c>
      <c r="C109" t="s">
        <v>28</v>
      </c>
      <c r="D109" s="8">
        <v>1983</v>
      </c>
      <c r="E109" s="9" t="s">
        <v>279</v>
      </c>
      <c r="F109" s="12" t="s">
        <v>14</v>
      </c>
      <c r="G109" s="10">
        <f>(Tabulka1[[#This Row],[startovní číslo]]-1)*$T$1</f>
        <v>1.3888888888888888E-2</v>
      </c>
      <c r="H109" s="10">
        <f>VLOOKUP(Tabulka1[[#This Row],[startovní číslo]],Tabulka13[],5,0)+$P$1</f>
        <v>2.9826388888888892E-2</v>
      </c>
      <c r="I109" s="11">
        <f>IF(ISERROR(IF(Tabulka1[[#This Row],[čas v cíli]]="","",Tabulka1[[#This Row],[čas v cíli]]-Tabulka1[[#This Row],[Startovní čas]])),"",IF(Tabulka1[[#This Row],[čas v cíli]]="","",Tabulka1[[#This Row],[čas v cíli]]-Tabulka1[[#This Row],[Startovní čas]]))</f>
        <v>1.5937500000000004E-2</v>
      </c>
      <c r="J109" s="12" t="str">
        <f>IF(Tabulka1[[#This Row],[Pohlaví M/Z]]="Z",VLOOKUP(Tabulka1[[#This Row],[Ročník]],Tabulka3[],2,0),VLOOKUP(Tabulka1[[#This Row],[Ročník]],Tabulka3[],3,0))</f>
        <v>M20</v>
      </c>
      <c r="K109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109" s="8">
        <f>IF(Tabulka1[[#This Row],[výsledný čas]]="","",COUNTIFS(Tabulka1[Pohlaví M/Z],Tabulka1[[#This Row],[Pohlaví M/Z]],Tabulka1[výsledný čas],"&lt;"&amp;Tabulka1[[#This Row],[výsledný čas]],Tabulka1[výsledný čas],"&lt;&gt;")+1)</f>
        <v>65</v>
      </c>
      <c r="M109" s="8">
        <f>IF(ISERROR(RANK(Tabulka1[[#This Row],[výsledný čas]],Tabulka1[výsledný čas],1)),"",RANK(Tabulka1[[#This Row],[výsledný čas]],Tabulka1[výsledný čas],1))</f>
        <v>88</v>
      </c>
    </row>
  </sheetData>
  <sheetProtection sort="0" autoFilter="0" pivotTables="0"/>
  <dataValidations count="1">
    <dataValidation type="list" allowBlank="1" showInputMessage="1" showErrorMessage="1" sqref="F2:F79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</sheetPr>
  <dimension ref="B1:H109"/>
  <sheetViews>
    <sheetView workbookViewId="0">
      <selection activeCell="B110" sqref="B110"/>
    </sheetView>
  </sheetViews>
  <sheetFormatPr defaultRowHeight="14.4" x14ac:dyDescent="0.3"/>
  <cols>
    <col min="1" max="1" width="2.5546875" customWidth="1"/>
    <col min="2" max="2" width="10.44140625" customWidth="1"/>
    <col min="3" max="3" width="2.33203125" hidden="1" customWidth="1"/>
    <col min="4" max="4" width="6.5546875" customWidth="1"/>
    <col min="5" max="5" width="5.5546875" customWidth="1"/>
    <col min="6" max="6" width="9.109375" customWidth="1"/>
    <col min="7" max="7" width="0.44140625" customWidth="1"/>
    <col min="8" max="8" width="12.5546875" bestFit="1" customWidth="1"/>
  </cols>
  <sheetData>
    <row r="1" spans="2:8" ht="44.25" customHeight="1" x14ac:dyDescent="0.3">
      <c r="B1" s="4" t="s">
        <v>0</v>
      </c>
      <c r="C1" s="3" t="s">
        <v>123</v>
      </c>
      <c r="D1" s="3" t="s">
        <v>124</v>
      </c>
      <c r="E1" s="3" t="s">
        <v>125</v>
      </c>
      <c r="F1" s="3" t="s">
        <v>7</v>
      </c>
      <c r="G1" s="3" t="s">
        <v>126</v>
      </c>
    </row>
    <row r="2" spans="2:8" x14ac:dyDescent="0.3">
      <c r="B2">
        <v>25</v>
      </c>
      <c r="D2">
        <v>16</v>
      </c>
      <c r="E2">
        <v>25</v>
      </c>
      <c r="F2" s="17">
        <f>TIME(Tabulka13[[#This Row],[hod]],Tabulka13[[#This Row],[min]],Tabulka13[[#This Row],[sec]])+Tabulka13[[#This Row],[desetiny]]</f>
        <v>1.1400462962962965E-2</v>
      </c>
      <c r="G2" s="1">
        <f>(Tabulka13[[#This Row],[sec]]-INT(Tabulka13[[#This Row],[sec]]))/24/60/60</f>
        <v>0</v>
      </c>
      <c r="H2" s="1"/>
    </row>
    <row r="3" spans="2:8" x14ac:dyDescent="0.3">
      <c r="B3">
        <v>24</v>
      </c>
      <c r="D3">
        <v>18</v>
      </c>
      <c r="E3">
        <v>8</v>
      </c>
      <c r="F3" s="17">
        <f>TIME(Tabulka13[[#This Row],[hod]],Tabulka13[[#This Row],[min]],Tabulka13[[#This Row],[sec]])+Tabulka13[[#This Row],[desetiny]]</f>
        <v>1.2592592592592593E-2</v>
      </c>
      <c r="G3" s="1">
        <f>(Tabulka13[[#This Row],[sec]]-INT(Tabulka13[[#This Row],[sec]]))/24/60/60</f>
        <v>0</v>
      </c>
    </row>
    <row r="4" spans="2:8" x14ac:dyDescent="0.3">
      <c r="B4">
        <v>17</v>
      </c>
      <c r="D4">
        <v>18</v>
      </c>
      <c r="E4">
        <v>58</v>
      </c>
      <c r="F4" s="17">
        <f>TIME(Tabulka13[[#This Row],[hod]],Tabulka13[[#This Row],[min]],Tabulka13[[#This Row],[sec]])+Tabulka13[[#This Row],[desetiny]]</f>
        <v>1.3171296296296294E-2</v>
      </c>
      <c r="G4" s="1">
        <f>(Tabulka13[[#This Row],[sec]]-INT(Tabulka13[[#This Row],[sec]]))/24/60/60</f>
        <v>0</v>
      </c>
    </row>
    <row r="5" spans="2:8" x14ac:dyDescent="0.3">
      <c r="B5">
        <v>27</v>
      </c>
      <c r="D5">
        <v>19</v>
      </c>
      <c r="E5">
        <v>22</v>
      </c>
      <c r="F5" s="17">
        <f>TIME(Tabulka13[[#This Row],[hod]],Tabulka13[[#This Row],[min]],Tabulka13[[#This Row],[sec]])+Tabulka13[[#This Row],[desetiny]]</f>
        <v>1.3449074074074073E-2</v>
      </c>
      <c r="G5" s="1">
        <f>(Tabulka13[[#This Row],[sec]]-INT(Tabulka13[[#This Row],[sec]]))/24/60/60</f>
        <v>0</v>
      </c>
    </row>
    <row r="6" spans="2:8" x14ac:dyDescent="0.3">
      <c r="B6">
        <v>34</v>
      </c>
      <c r="D6">
        <v>19</v>
      </c>
      <c r="E6">
        <v>45</v>
      </c>
      <c r="F6" s="17">
        <f>TIME(Tabulka13[[#This Row],[hod]],Tabulka13[[#This Row],[min]],Tabulka13[[#This Row],[sec]])+Tabulka13[[#This Row],[desetiny]]</f>
        <v>1.3715277777777778E-2</v>
      </c>
      <c r="G6" s="1">
        <f>(Tabulka13[[#This Row],[sec]]-INT(Tabulka13[[#This Row],[sec]]))/24/60/60</f>
        <v>0</v>
      </c>
    </row>
    <row r="7" spans="2:8" x14ac:dyDescent="0.3">
      <c r="B7">
        <v>23</v>
      </c>
      <c r="D7">
        <v>20</v>
      </c>
      <c r="E7">
        <v>23</v>
      </c>
      <c r="F7" s="17">
        <f>TIME(Tabulka13[[#This Row],[hod]],Tabulka13[[#This Row],[min]],Tabulka13[[#This Row],[sec]])+Tabulka13[[#This Row],[desetiny]]</f>
        <v>1.4155092592592592E-2</v>
      </c>
      <c r="G7" s="1">
        <f>(Tabulka13[[#This Row],[sec]]-INT(Tabulka13[[#This Row],[sec]]))/24/60/60</f>
        <v>0</v>
      </c>
    </row>
    <row r="8" spans="2:8" x14ac:dyDescent="0.3">
      <c r="B8">
        <v>42</v>
      </c>
      <c r="D8">
        <v>20</v>
      </c>
      <c r="E8">
        <v>25</v>
      </c>
      <c r="F8" s="17">
        <f>TIME(Tabulka13[[#This Row],[hod]],Tabulka13[[#This Row],[min]],Tabulka13[[#This Row],[sec]])+Tabulka13[[#This Row],[desetiny]]</f>
        <v>1.4178240740740741E-2</v>
      </c>
      <c r="G8" s="1">
        <f>(Tabulka13[[#This Row],[sec]]-INT(Tabulka13[[#This Row],[sec]]))/24/60/60</f>
        <v>0</v>
      </c>
    </row>
    <row r="9" spans="2:8" x14ac:dyDescent="0.3">
      <c r="B9">
        <v>39</v>
      </c>
      <c r="D9">
        <v>20</v>
      </c>
      <c r="E9">
        <v>26</v>
      </c>
      <c r="F9" s="17">
        <f>TIME(Tabulka13[[#This Row],[hod]],Tabulka13[[#This Row],[min]],Tabulka13[[#This Row],[sec]])+Tabulka13[[#This Row],[desetiny]]</f>
        <v>1.4189814814814815E-2</v>
      </c>
      <c r="G9" s="1">
        <f>(Tabulka13[[#This Row],[sec]]-INT(Tabulka13[[#This Row],[sec]]))/24/60/60</f>
        <v>0</v>
      </c>
    </row>
    <row r="10" spans="2:8" x14ac:dyDescent="0.3">
      <c r="B10">
        <v>29</v>
      </c>
      <c r="D10">
        <v>20</v>
      </c>
      <c r="E10">
        <v>30</v>
      </c>
      <c r="F10" s="17">
        <f>TIME(Tabulka13[[#This Row],[hod]],Tabulka13[[#This Row],[min]],Tabulka13[[#This Row],[sec]])+Tabulka13[[#This Row],[desetiny]]</f>
        <v>1.4236111111111111E-2</v>
      </c>
      <c r="G10" s="1">
        <f>(Tabulka13[[#This Row],[sec]]-INT(Tabulka13[[#This Row],[sec]]))/24/60/60</f>
        <v>0</v>
      </c>
    </row>
    <row r="11" spans="2:8" x14ac:dyDescent="0.3">
      <c r="B11">
        <v>31</v>
      </c>
      <c r="D11">
        <v>20</v>
      </c>
      <c r="E11">
        <v>56</v>
      </c>
      <c r="F11" s="17">
        <f>TIME(Tabulka13[[#This Row],[hod]],Tabulka13[[#This Row],[min]],Tabulka13[[#This Row],[sec]])+Tabulka13[[#This Row],[desetiny]]</f>
        <v>1.4537037037037038E-2</v>
      </c>
      <c r="G11" s="1">
        <f>(Tabulka13[[#This Row],[sec]]-INT(Tabulka13[[#This Row],[sec]]))/24/60/60</f>
        <v>0</v>
      </c>
    </row>
    <row r="12" spans="2:8" x14ac:dyDescent="0.3">
      <c r="B12">
        <v>32</v>
      </c>
      <c r="D12">
        <v>20</v>
      </c>
      <c r="E12">
        <v>56</v>
      </c>
      <c r="F12" s="17">
        <f>TIME(Tabulka13[[#This Row],[hod]],Tabulka13[[#This Row],[min]],Tabulka13[[#This Row],[sec]])+Tabulka13[[#This Row],[desetiny]]</f>
        <v>1.4537037037037038E-2</v>
      </c>
      <c r="G12" s="1">
        <f>(Tabulka13[[#This Row],[sec]]-INT(Tabulka13[[#This Row],[sec]]))/24/60/60</f>
        <v>0</v>
      </c>
    </row>
    <row r="13" spans="2:8" x14ac:dyDescent="0.3">
      <c r="B13">
        <v>28</v>
      </c>
      <c r="D13">
        <v>21</v>
      </c>
      <c r="E13">
        <v>6</v>
      </c>
      <c r="F13" s="17">
        <f>TIME(Tabulka13[[#This Row],[hod]],Tabulka13[[#This Row],[min]],Tabulka13[[#This Row],[sec]])+Tabulka13[[#This Row],[desetiny]]</f>
        <v>1.4652777777777778E-2</v>
      </c>
      <c r="G13" s="1">
        <f>(Tabulka13[[#This Row],[sec]]-INT(Tabulka13[[#This Row],[sec]]))/24/60/60</f>
        <v>0</v>
      </c>
    </row>
    <row r="14" spans="2:8" x14ac:dyDescent="0.3">
      <c r="B14">
        <v>30</v>
      </c>
      <c r="D14">
        <v>21</v>
      </c>
      <c r="E14">
        <v>11</v>
      </c>
      <c r="F14" s="17">
        <f>TIME(Tabulka13[[#This Row],[hod]],Tabulka13[[#This Row],[min]],Tabulka13[[#This Row],[sec]])+Tabulka13[[#This Row],[desetiny]]</f>
        <v>1.4710648148148148E-2</v>
      </c>
      <c r="G14" s="1">
        <f>(Tabulka13[[#This Row],[sec]]-INT(Tabulka13[[#This Row],[sec]]))/24/60/60</f>
        <v>0</v>
      </c>
    </row>
    <row r="15" spans="2:8" x14ac:dyDescent="0.3">
      <c r="B15">
        <v>44</v>
      </c>
      <c r="D15">
        <v>21</v>
      </c>
      <c r="E15">
        <v>35</v>
      </c>
      <c r="F15" s="17">
        <f>TIME(Tabulka13[[#This Row],[hod]],Tabulka13[[#This Row],[min]],Tabulka13[[#This Row],[sec]])+Tabulka13[[#This Row],[desetiny]]</f>
        <v>1.4988425925925926E-2</v>
      </c>
      <c r="G15" s="1">
        <f>(Tabulka13[[#This Row],[sec]]-INT(Tabulka13[[#This Row],[sec]]))/24/60/60</f>
        <v>0</v>
      </c>
    </row>
    <row r="16" spans="2:8" x14ac:dyDescent="0.3">
      <c r="B16">
        <v>35</v>
      </c>
      <c r="D16">
        <v>21</v>
      </c>
      <c r="E16">
        <v>49</v>
      </c>
      <c r="F16" s="17">
        <f>TIME(Tabulka13[[#This Row],[hod]],Tabulka13[[#This Row],[min]],Tabulka13[[#This Row],[sec]])+Tabulka13[[#This Row],[desetiny]]</f>
        <v>1.5150462962962963E-2</v>
      </c>
      <c r="G16" s="1">
        <f>(Tabulka13[[#This Row],[sec]]-INT(Tabulka13[[#This Row],[sec]]))/24/60/60</f>
        <v>0</v>
      </c>
    </row>
    <row r="17" spans="2:7" x14ac:dyDescent="0.3">
      <c r="B17">
        <v>33</v>
      </c>
      <c r="D17">
        <v>22</v>
      </c>
      <c r="E17">
        <v>10</v>
      </c>
      <c r="F17" s="17">
        <f>TIME(Tabulka13[[#This Row],[hod]],Tabulka13[[#This Row],[min]],Tabulka13[[#This Row],[sec]])+Tabulka13[[#This Row],[desetiny]]</f>
        <v>1.539351851851852E-2</v>
      </c>
      <c r="G17" s="1">
        <f>(Tabulka13[[#This Row],[sec]]-INT(Tabulka13[[#This Row],[sec]]))/24/60/60</f>
        <v>0</v>
      </c>
    </row>
    <row r="18" spans="2:7" x14ac:dyDescent="0.3">
      <c r="B18">
        <v>56</v>
      </c>
      <c r="D18">
        <v>22</v>
      </c>
      <c r="E18">
        <v>11</v>
      </c>
      <c r="F18" s="17">
        <f>TIME(Tabulka13[[#This Row],[hod]],Tabulka13[[#This Row],[min]],Tabulka13[[#This Row],[sec]])+Tabulka13[[#This Row],[desetiny]]</f>
        <v>1.5405092592592593E-2</v>
      </c>
      <c r="G18" s="1">
        <f>(Tabulka13[[#This Row],[sec]]-INT(Tabulka13[[#This Row],[sec]]))/24/60/60</f>
        <v>0</v>
      </c>
    </row>
    <row r="19" spans="2:7" x14ac:dyDescent="0.3">
      <c r="B19">
        <v>2</v>
      </c>
      <c r="D19">
        <v>22</v>
      </c>
      <c r="E19">
        <v>17</v>
      </c>
      <c r="F19" s="17">
        <f>TIME(Tabulka13[[#This Row],[hod]],Tabulka13[[#This Row],[min]],Tabulka13[[#This Row],[sec]])+Tabulka13[[#This Row],[desetiny]]</f>
        <v>1.5474537037037038E-2</v>
      </c>
      <c r="G19" s="1">
        <f>(Tabulka13[[#This Row],[sec]]-INT(Tabulka13[[#This Row],[sec]]))/24/60/60</f>
        <v>0</v>
      </c>
    </row>
    <row r="20" spans="2:7" x14ac:dyDescent="0.3">
      <c r="B20">
        <v>18</v>
      </c>
      <c r="D20">
        <v>22</v>
      </c>
      <c r="E20">
        <v>24</v>
      </c>
      <c r="F20" s="17">
        <f>TIME(Tabulka13[[#This Row],[hod]],Tabulka13[[#This Row],[min]],Tabulka13[[#This Row],[sec]])+Tabulka13[[#This Row],[desetiny]]</f>
        <v>1.5555555555555553E-2</v>
      </c>
      <c r="G20" s="1">
        <f>(Tabulka13[[#This Row],[sec]]-INT(Tabulka13[[#This Row],[sec]]))/24/60/60</f>
        <v>0</v>
      </c>
    </row>
    <row r="21" spans="2:7" x14ac:dyDescent="0.3">
      <c r="B21">
        <v>4</v>
      </c>
      <c r="D21">
        <v>22</v>
      </c>
      <c r="E21">
        <v>34</v>
      </c>
      <c r="F21" s="17">
        <f>TIME(Tabulka13[[#This Row],[hod]],Tabulka13[[#This Row],[min]],Tabulka13[[#This Row],[sec]])+Tabulka13[[#This Row],[desetiny]]</f>
        <v>1.5671296296296298E-2</v>
      </c>
      <c r="G21" s="1">
        <f>(Tabulka13[[#This Row],[sec]]-INT(Tabulka13[[#This Row],[sec]]))/24/60/60</f>
        <v>0</v>
      </c>
    </row>
    <row r="22" spans="2:7" x14ac:dyDescent="0.3">
      <c r="B22">
        <v>41</v>
      </c>
      <c r="D22">
        <v>22</v>
      </c>
      <c r="E22">
        <v>36</v>
      </c>
      <c r="F22" s="17">
        <f>TIME(Tabulka13[[#This Row],[hod]],Tabulka13[[#This Row],[min]],Tabulka13[[#This Row],[sec]])+Tabulka13[[#This Row],[desetiny]]</f>
        <v>1.5694444444444445E-2</v>
      </c>
      <c r="G22" s="1">
        <f>(Tabulka13[[#This Row],[sec]]-INT(Tabulka13[[#This Row],[sec]]))/24/60/60</f>
        <v>0</v>
      </c>
    </row>
    <row r="23" spans="2:7" x14ac:dyDescent="0.3">
      <c r="B23">
        <v>13</v>
      </c>
      <c r="D23">
        <v>23</v>
      </c>
      <c r="E23">
        <v>28</v>
      </c>
      <c r="F23" s="17">
        <f>TIME(Tabulka13[[#This Row],[hod]],Tabulka13[[#This Row],[min]],Tabulka13[[#This Row],[sec]])+Tabulka13[[#This Row],[desetiny]]</f>
        <v>1.6296296296296295E-2</v>
      </c>
      <c r="G23" s="1">
        <f>(Tabulka13[[#This Row],[sec]]-INT(Tabulka13[[#This Row],[sec]]))/24/60/60</f>
        <v>0</v>
      </c>
    </row>
    <row r="24" spans="2:7" x14ac:dyDescent="0.3">
      <c r="B24">
        <v>58</v>
      </c>
      <c r="D24">
        <v>23</v>
      </c>
      <c r="E24">
        <v>32</v>
      </c>
      <c r="F24" s="17">
        <f>TIME(Tabulka13[[#This Row],[hod]],Tabulka13[[#This Row],[min]],Tabulka13[[#This Row],[sec]])+Tabulka13[[#This Row],[desetiny]]</f>
        <v>1.6342592592592593E-2</v>
      </c>
      <c r="G24" s="1">
        <f>(Tabulka13[[#This Row],[sec]]-INT(Tabulka13[[#This Row],[sec]]))/24/60/60</f>
        <v>0</v>
      </c>
    </row>
    <row r="25" spans="2:7" x14ac:dyDescent="0.3">
      <c r="B25">
        <v>40</v>
      </c>
      <c r="D25">
        <v>23</v>
      </c>
      <c r="E25">
        <v>39</v>
      </c>
      <c r="F25" s="17">
        <f>TIME(Tabulka13[[#This Row],[hod]],Tabulka13[[#This Row],[min]],Tabulka13[[#This Row],[sec]])+Tabulka13[[#This Row],[desetiny]]</f>
        <v>1.6423611111111111E-2</v>
      </c>
      <c r="G25" s="1">
        <f>(Tabulka13[[#This Row],[sec]]-INT(Tabulka13[[#This Row],[sec]]))/24/60/60</f>
        <v>0</v>
      </c>
    </row>
    <row r="26" spans="2:7" x14ac:dyDescent="0.3">
      <c r="B26">
        <v>12</v>
      </c>
      <c r="D26">
        <v>23</v>
      </c>
      <c r="E26">
        <v>51</v>
      </c>
      <c r="F26" s="17">
        <f>TIME(Tabulka13[[#This Row],[hod]],Tabulka13[[#This Row],[min]],Tabulka13[[#This Row],[sec]])+Tabulka13[[#This Row],[desetiny]]</f>
        <v>1.6562500000000001E-2</v>
      </c>
      <c r="G26" s="1">
        <f>(Tabulka13[[#This Row],[sec]]-INT(Tabulka13[[#This Row],[sec]]))/24/60/60</f>
        <v>0</v>
      </c>
    </row>
    <row r="27" spans="2:7" x14ac:dyDescent="0.3">
      <c r="B27">
        <v>50</v>
      </c>
      <c r="D27">
        <v>23</v>
      </c>
      <c r="E27">
        <v>52</v>
      </c>
      <c r="F27" s="17">
        <f>TIME(Tabulka13[[#This Row],[hod]],Tabulka13[[#This Row],[min]],Tabulka13[[#This Row],[sec]])+Tabulka13[[#This Row],[desetiny]]</f>
        <v>1.6574074074074074E-2</v>
      </c>
      <c r="G27" s="1">
        <f>(Tabulka13[[#This Row],[sec]]-INT(Tabulka13[[#This Row],[sec]]))/24/60/60</f>
        <v>0</v>
      </c>
    </row>
    <row r="28" spans="2:7" x14ac:dyDescent="0.3">
      <c r="B28">
        <v>47</v>
      </c>
      <c r="D28">
        <v>23</v>
      </c>
      <c r="E28">
        <v>55</v>
      </c>
      <c r="F28" s="17">
        <f>TIME(Tabulka13[[#This Row],[hod]],Tabulka13[[#This Row],[min]],Tabulka13[[#This Row],[sec]])+Tabulka13[[#This Row],[desetiny]]</f>
        <v>1.6608796296296299E-2</v>
      </c>
      <c r="G28" s="1">
        <f>(Tabulka13[[#This Row],[sec]]-INT(Tabulka13[[#This Row],[sec]]))/24/60/60</f>
        <v>0</v>
      </c>
    </row>
    <row r="29" spans="2:7" x14ac:dyDescent="0.3">
      <c r="B29">
        <v>43</v>
      </c>
      <c r="D29">
        <v>24</v>
      </c>
      <c r="E29">
        <v>10</v>
      </c>
      <c r="F29" s="17">
        <f>TIME(Tabulka13[[#This Row],[hod]],Tabulka13[[#This Row],[min]],Tabulka13[[#This Row],[sec]])+Tabulka13[[#This Row],[desetiny]]</f>
        <v>1.6782407407407409E-2</v>
      </c>
      <c r="G29" s="1">
        <f>(Tabulka13[[#This Row],[sec]]-INT(Tabulka13[[#This Row],[sec]]))/24/60/60</f>
        <v>0</v>
      </c>
    </row>
    <row r="30" spans="2:7" x14ac:dyDescent="0.3">
      <c r="B30">
        <v>19</v>
      </c>
      <c r="D30">
        <v>24</v>
      </c>
      <c r="E30">
        <v>20</v>
      </c>
      <c r="F30" s="17">
        <f>TIME(Tabulka13[[#This Row],[hod]],Tabulka13[[#This Row],[min]],Tabulka13[[#This Row],[sec]])+Tabulka13[[#This Row],[desetiny]]</f>
        <v>1.6898148148148148E-2</v>
      </c>
      <c r="G30" s="1">
        <f>(Tabulka13[[#This Row],[sec]]-INT(Tabulka13[[#This Row],[sec]]))/24/60/60</f>
        <v>0</v>
      </c>
    </row>
    <row r="31" spans="2:7" x14ac:dyDescent="0.3">
      <c r="B31">
        <v>10</v>
      </c>
      <c r="D31">
        <v>24</v>
      </c>
      <c r="E31">
        <v>23</v>
      </c>
      <c r="F31" s="17">
        <f>TIME(Tabulka13[[#This Row],[hod]],Tabulka13[[#This Row],[min]],Tabulka13[[#This Row],[sec]])+Tabulka13[[#This Row],[desetiny]]</f>
        <v>1.6932870370370369E-2</v>
      </c>
      <c r="G31" s="1">
        <f>(Tabulka13[[#This Row],[sec]]-INT(Tabulka13[[#This Row],[sec]]))/24/60/60</f>
        <v>0</v>
      </c>
    </row>
    <row r="32" spans="2:7" x14ac:dyDescent="0.3">
      <c r="B32">
        <v>54</v>
      </c>
      <c r="D32">
        <v>24</v>
      </c>
      <c r="E32">
        <v>23</v>
      </c>
      <c r="F32" s="17">
        <f>TIME(Tabulka13[[#This Row],[hod]],Tabulka13[[#This Row],[min]],Tabulka13[[#This Row],[sec]])+Tabulka13[[#This Row],[desetiny]]</f>
        <v>1.6932870370370369E-2</v>
      </c>
      <c r="G32" s="1">
        <f>(Tabulka13[[#This Row],[sec]]-INT(Tabulka13[[#This Row],[sec]]))/24/60/60</f>
        <v>0</v>
      </c>
    </row>
    <row r="33" spans="2:7" x14ac:dyDescent="0.3">
      <c r="B33">
        <v>48</v>
      </c>
      <c r="D33">
        <v>25</v>
      </c>
      <c r="E33">
        <v>26</v>
      </c>
      <c r="F33" s="17">
        <f>TIME(Tabulka13[[#This Row],[hod]],Tabulka13[[#This Row],[min]],Tabulka13[[#This Row],[sec]])+Tabulka13[[#This Row],[desetiny]]</f>
        <v>1.7662037037037035E-2</v>
      </c>
      <c r="G33" s="1">
        <f>(Tabulka13[[#This Row],[sec]]-INT(Tabulka13[[#This Row],[sec]]))/24/60/60</f>
        <v>0</v>
      </c>
    </row>
    <row r="34" spans="2:7" x14ac:dyDescent="0.3">
      <c r="B34">
        <v>16</v>
      </c>
      <c r="D34">
        <v>25</v>
      </c>
      <c r="E34">
        <v>46</v>
      </c>
      <c r="F34" s="17">
        <f>TIME(Tabulka13[[#This Row],[hod]],Tabulka13[[#This Row],[min]],Tabulka13[[#This Row],[sec]])+Tabulka13[[#This Row],[desetiny]]</f>
        <v>1.7893518518518517E-2</v>
      </c>
      <c r="G34" s="1">
        <f>(Tabulka13[[#This Row],[sec]]-INT(Tabulka13[[#This Row],[sec]]))/24/60/60</f>
        <v>0</v>
      </c>
    </row>
    <row r="35" spans="2:7" x14ac:dyDescent="0.3">
      <c r="B35">
        <v>45</v>
      </c>
      <c r="D35">
        <v>25</v>
      </c>
      <c r="E35">
        <v>52</v>
      </c>
      <c r="F35" s="17">
        <f>TIME(Tabulka13[[#This Row],[hod]],Tabulka13[[#This Row],[min]],Tabulka13[[#This Row],[sec]])+Tabulka13[[#This Row],[desetiny]]</f>
        <v>1.7962962962962962E-2</v>
      </c>
      <c r="G35" s="1">
        <f>(Tabulka13[[#This Row],[sec]]-INT(Tabulka13[[#This Row],[sec]]))/24/60/60</f>
        <v>0</v>
      </c>
    </row>
    <row r="36" spans="2:7" x14ac:dyDescent="0.3">
      <c r="B36">
        <v>62</v>
      </c>
      <c r="D36">
        <v>26</v>
      </c>
      <c r="E36">
        <v>4</v>
      </c>
      <c r="F36" s="17">
        <f>TIME(Tabulka13[[#This Row],[hod]],Tabulka13[[#This Row],[min]],Tabulka13[[#This Row],[sec]])+Tabulka13[[#This Row],[desetiny]]</f>
        <v>1.8101851851851852E-2</v>
      </c>
      <c r="G36" s="1">
        <f>(Tabulka13[[#This Row],[sec]]-INT(Tabulka13[[#This Row],[sec]]))/24/60/60</f>
        <v>0</v>
      </c>
    </row>
    <row r="37" spans="2:7" x14ac:dyDescent="0.3">
      <c r="B37">
        <v>26</v>
      </c>
      <c r="D37">
        <v>26</v>
      </c>
      <c r="E37">
        <v>19</v>
      </c>
      <c r="F37" s="17">
        <f>TIME(Tabulka13[[#This Row],[hod]],Tabulka13[[#This Row],[min]],Tabulka13[[#This Row],[sec]])+Tabulka13[[#This Row],[desetiny]]</f>
        <v>1.8275462962962962E-2</v>
      </c>
      <c r="G37" s="1">
        <f>(Tabulka13[[#This Row],[sec]]-INT(Tabulka13[[#This Row],[sec]]))/24/60/60</f>
        <v>0</v>
      </c>
    </row>
    <row r="38" spans="2:7" x14ac:dyDescent="0.3">
      <c r="B38">
        <v>36</v>
      </c>
      <c r="D38">
        <v>26</v>
      </c>
      <c r="E38">
        <v>35</v>
      </c>
      <c r="F38" s="17">
        <f>TIME(Tabulka13[[#This Row],[hod]],Tabulka13[[#This Row],[min]],Tabulka13[[#This Row],[sec]])+Tabulka13[[#This Row],[desetiny]]</f>
        <v>1.8460648148148146E-2</v>
      </c>
      <c r="G38" s="1">
        <f>(Tabulka13[[#This Row],[sec]]-INT(Tabulka13[[#This Row],[sec]]))/24/60/60</f>
        <v>0</v>
      </c>
    </row>
    <row r="39" spans="2:7" x14ac:dyDescent="0.3">
      <c r="B39">
        <v>15</v>
      </c>
      <c r="D39">
        <v>26</v>
      </c>
      <c r="E39">
        <v>36</v>
      </c>
      <c r="F39" s="17">
        <f>TIME(Tabulka13[[#This Row],[hod]],Tabulka13[[#This Row],[min]],Tabulka13[[#This Row],[sec]])+Tabulka13[[#This Row],[desetiny]]</f>
        <v>1.8472222222222223E-2</v>
      </c>
      <c r="G39" s="1">
        <f>(Tabulka13[[#This Row],[sec]]-INT(Tabulka13[[#This Row],[sec]]))/24/60/60</f>
        <v>0</v>
      </c>
    </row>
    <row r="40" spans="2:7" x14ac:dyDescent="0.3">
      <c r="B40">
        <v>51</v>
      </c>
      <c r="D40">
        <v>26</v>
      </c>
      <c r="E40">
        <v>43</v>
      </c>
      <c r="F40" s="17">
        <f>TIME(Tabulka13[[#This Row],[hod]],Tabulka13[[#This Row],[min]],Tabulka13[[#This Row],[sec]])+Tabulka13[[#This Row],[desetiny]]</f>
        <v>1.8553240740740742E-2</v>
      </c>
      <c r="G40" s="1">
        <f>(Tabulka13[[#This Row],[sec]]-INT(Tabulka13[[#This Row],[sec]]))/24/60/60</f>
        <v>0</v>
      </c>
    </row>
    <row r="41" spans="2:7" x14ac:dyDescent="0.3">
      <c r="B41">
        <v>11</v>
      </c>
      <c r="D41">
        <v>26</v>
      </c>
      <c r="E41">
        <v>56</v>
      </c>
      <c r="F41" s="17">
        <f>TIME(Tabulka13[[#This Row],[hod]],Tabulka13[[#This Row],[min]],Tabulka13[[#This Row],[sec]])+Tabulka13[[#This Row],[desetiny]]</f>
        <v>1.8703703703703705E-2</v>
      </c>
      <c r="G41" s="1">
        <f>(Tabulka13[[#This Row],[sec]]-INT(Tabulka13[[#This Row],[sec]]))/24/60/60</f>
        <v>0</v>
      </c>
    </row>
    <row r="42" spans="2:7" x14ac:dyDescent="0.3">
      <c r="B42">
        <v>38</v>
      </c>
      <c r="D42">
        <v>26</v>
      </c>
      <c r="E42">
        <v>54</v>
      </c>
      <c r="F42" s="17">
        <f>TIME(Tabulka13[[#This Row],[hod]],Tabulka13[[#This Row],[min]],Tabulka13[[#This Row],[sec]])+Tabulka13[[#This Row],[desetiny]]</f>
        <v>1.8680555555555554E-2</v>
      </c>
      <c r="G42" s="1">
        <f>(Tabulka13[[#This Row],[sec]]-INT(Tabulka13[[#This Row],[sec]]))/24/60/60</f>
        <v>0</v>
      </c>
    </row>
    <row r="43" spans="2:7" x14ac:dyDescent="0.3">
      <c r="B43">
        <v>14</v>
      </c>
      <c r="D43">
        <v>27</v>
      </c>
      <c r="E43">
        <v>1</v>
      </c>
      <c r="F43" s="17">
        <f>TIME(Tabulka13[[#This Row],[hod]],Tabulka13[[#This Row],[min]],Tabulka13[[#This Row],[sec]])+Tabulka13[[#This Row],[desetiny]]</f>
        <v>1.8761574074074073E-2</v>
      </c>
      <c r="G43" s="1">
        <f>(Tabulka13[[#This Row],[sec]]-INT(Tabulka13[[#This Row],[sec]]))/24/60/60</f>
        <v>0</v>
      </c>
    </row>
    <row r="44" spans="2:7" x14ac:dyDescent="0.3">
      <c r="B44">
        <v>37</v>
      </c>
      <c r="D44">
        <v>27</v>
      </c>
      <c r="E44">
        <v>4</v>
      </c>
      <c r="F44" s="17">
        <f>TIME(Tabulka13[[#This Row],[hod]],Tabulka13[[#This Row],[min]],Tabulka13[[#This Row],[sec]])+Tabulka13[[#This Row],[desetiny]]</f>
        <v>1.8796296296296297E-2</v>
      </c>
      <c r="G44" s="1">
        <f>(Tabulka13[[#This Row],[sec]]-INT(Tabulka13[[#This Row],[sec]]))/24/60/60</f>
        <v>0</v>
      </c>
    </row>
    <row r="45" spans="2:7" x14ac:dyDescent="0.3">
      <c r="B45">
        <v>79</v>
      </c>
      <c r="D45">
        <v>27</v>
      </c>
      <c r="E45">
        <v>11</v>
      </c>
      <c r="F45" s="17">
        <f>TIME(Tabulka13[[#This Row],[hod]],Tabulka13[[#This Row],[min]],Tabulka13[[#This Row],[sec]])+Tabulka13[[#This Row],[desetiny]]</f>
        <v>1.8877314814814816E-2</v>
      </c>
      <c r="G45" s="1">
        <f>(Tabulka13[[#This Row],[sec]]-INT(Tabulka13[[#This Row],[sec]]))/24/60/60</f>
        <v>0</v>
      </c>
    </row>
    <row r="46" spans="2:7" x14ac:dyDescent="0.3">
      <c r="B46">
        <v>53</v>
      </c>
      <c r="D46">
        <v>27</v>
      </c>
      <c r="E46">
        <v>16</v>
      </c>
      <c r="F46" s="17">
        <f>TIME(Tabulka13[[#This Row],[hod]],Tabulka13[[#This Row],[min]],Tabulka13[[#This Row],[sec]])+Tabulka13[[#This Row],[desetiny]]</f>
        <v>1.8935185185185183E-2</v>
      </c>
      <c r="G46" s="1">
        <f>(Tabulka13[[#This Row],[sec]]-INT(Tabulka13[[#This Row],[sec]]))/24/60/60</f>
        <v>0</v>
      </c>
    </row>
    <row r="47" spans="2:7" x14ac:dyDescent="0.3">
      <c r="B47">
        <v>21</v>
      </c>
      <c r="D47">
        <v>27</v>
      </c>
      <c r="E47">
        <v>24</v>
      </c>
      <c r="F47" s="17">
        <f>TIME(Tabulka13[[#This Row],[hod]],Tabulka13[[#This Row],[min]],Tabulka13[[#This Row],[sec]])+Tabulka13[[#This Row],[desetiny]]</f>
        <v>1.9027777777777779E-2</v>
      </c>
      <c r="G47" s="1">
        <f>(Tabulka13[[#This Row],[sec]]-INT(Tabulka13[[#This Row],[sec]]))/24/60/60</f>
        <v>0</v>
      </c>
    </row>
    <row r="48" spans="2:7" x14ac:dyDescent="0.3">
      <c r="B48">
        <v>6</v>
      </c>
      <c r="D48">
        <v>27</v>
      </c>
      <c r="E48">
        <v>27</v>
      </c>
      <c r="F48" s="17">
        <f>TIME(Tabulka13[[#This Row],[hod]],Tabulka13[[#This Row],[min]],Tabulka13[[#This Row],[sec]])+Tabulka13[[#This Row],[desetiny]]</f>
        <v>1.90625E-2</v>
      </c>
      <c r="G48" s="1">
        <f>(Tabulka13[[#This Row],[sec]]-INT(Tabulka13[[#This Row],[sec]]))/24/60/60</f>
        <v>0</v>
      </c>
    </row>
    <row r="49" spans="2:7" x14ac:dyDescent="0.3">
      <c r="B49">
        <v>77</v>
      </c>
      <c r="D49">
        <v>27</v>
      </c>
      <c r="E49">
        <v>28</v>
      </c>
      <c r="F49" s="17">
        <f>TIME(Tabulka13[[#This Row],[hod]],Tabulka13[[#This Row],[min]],Tabulka13[[#This Row],[sec]])+Tabulka13[[#This Row],[desetiny]]</f>
        <v>1.9074074074074073E-2</v>
      </c>
      <c r="G49" s="1">
        <f>(Tabulka13[[#This Row],[sec]]-INT(Tabulka13[[#This Row],[sec]]))/24/60/60</f>
        <v>0</v>
      </c>
    </row>
    <row r="50" spans="2:7" x14ac:dyDescent="0.3">
      <c r="B50">
        <v>22</v>
      </c>
      <c r="D50">
        <v>27</v>
      </c>
      <c r="E50">
        <v>28</v>
      </c>
      <c r="F50" s="17">
        <f>TIME(Tabulka13[[#This Row],[hod]],Tabulka13[[#This Row],[min]],Tabulka13[[#This Row],[sec]])+Tabulka13[[#This Row],[desetiny]]</f>
        <v>1.9074074074074073E-2</v>
      </c>
      <c r="G50" s="1">
        <f>(Tabulka13[[#This Row],[sec]]-INT(Tabulka13[[#This Row],[sec]]))/24/60/60</f>
        <v>0</v>
      </c>
    </row>
    <row r="51" spans="2:7" x14ac:dyDescent="0.3">
      <c r="B51">
        <v>52</v>
      </c>
      <c r="D51">
        <v>28</v>
      </c>
      <c r="E51">
        <v>13</v>
      </c>
      <c r="F51" s="17">
        <f>TIME(Tabulka13[[#This Row],[hod]],Tabulka13[[#This Row],[min]],Tabulka13[[#This Row],[sec]])+Tabulka13[[#This Row],[desetiny]]</f>
        <v>1.9594907407407405E-2</v>
      </c>
      <c r="G51" s="1">
        <f>(Tabulka13[[#This Row],[sec]]-INT(Tabulka13[[#This Row],[sec]]))/24/60/60</f>
        <v>0</v>
      </c>
    </row>
    <row r="52" spans="2:7" x14ac:dyDescent="0.3">
      <c r="B52">
        <v>5</v>
      </c>
      <c r="D52">
        <v>28</v>
      </c>
      <c r="E52">
        <v>45</v>
      </c>
      <c r="F52" s="17">
        <f>TIME(Tabulka13[[#This Row],[hod]],Tabulka13[[#This Row],[min]],Tabulka13[[#This Row],[sec]])+Tabulka13[[#This Row],[desetiny]]</f>
        <v>1.996527777777778E-2</v>
      </c>
      <c r="G52" s="1">
        <f>(Tabulka13[[#This Row],[sec]]-INT(Tabulka13[[#This Row],[sec]]))/24/60/60</f>
        <v>0</v>
      </c>
    </row>
    <row r="53" spans="2:7" x14ac:dyDescent="0.3">
      <c r="B53">
        <v>59</v>
      </c>
      <c r="D53">
        <v>28</v>
      </c>
      <c r="E53">
        <v>55</v>
      </c>
      <c r="F53" s="17">
        <f>TIME(Tabulka13[[#This Row],[hod]],Tabulka13[[#This Row],[min]],Tabulka13[[#This Row],[sec]])+Tabulka13[[#This Row],[desetiny]]</f>
        <v>2.0081018518518519E-2</v>
      </c>
      <c r="G53" s="1">
        <f>(Tabulka13[[#This Row],[sec]]-INT(Tabulka13[[#This Row],[sec]]))/24/60/60</f>
        <v>0</v>
      </c>
    </row>
    <row r="54" spans="2:7" x14ac:dyDescent="0.3">
      <c r="B54">
        <v>78</v>
      </c>
      <c r="D54">
        <v>29</v>
      </c>
      <c r="E54">
        <v>8</v>
      </c>
      <c r="F54" s="17">
        <f>TIME(Tabulka13[[#This Row],[hod]],Tabulka13[[#This Row],[min]],Tabulka13[[#This Row],[sec]])+Tabulka13[[#This Row],[desetiny]]</f>
        <v>2.0231481481481482E-2</v>
      </c>
      <c r="G54" s="1">
        <f>(Tabulka13[[#This Row],[sec]]-INT(Tabulka13[[#This Row],[sec]]))/24/60/60</f>
        <v>0</v>
      </c>
    </row>
    <row r="55" spans="2:7" x14ac:dyDescent="0.3">
      <c r="B55">
        <v>71</v>
      </c>
      <c r="D55">
        <v>29</v>
      </c>
      <c r="E55">
        <v>27</v>
      </c>
      <c r="F55" s="17">
        <f>TIME(Tabulka13[[#This Row],[hod]],Tabulka13[[#This Row],[min]],Tabulka13[[#This Row],[sec]])+Tabulka13[[#This Row],[desetiny]]</f>
        <v>2.045138888888889E-2</v>
      </c>
      <c r="G55" s="1">
        <f>(Tabulka13[[#This Row],[sec]]-INT(Tabulka13[[#This Row],[sec]]))/24/60/60</f>
        <v>0</v>
      </c>
    </row>
    <row r="56" spans="2:7" x14ac:dyDescent="0.3">
      <c r="B56">
        <v>82</v>
      </c>
      <c r="D56">
        <v>29</v>
      </c>
      <c r="E56">
        <v>31</v>
      </c>
      <c r="F56" s="17">
        <f>TIME(Tabulka13[[#This Row],[hod]],Tabulka13[[#This Row],[min]],Tabulka13[[#This Row],[sec]])+Tabulka13[[#This Row],[desetiny]]</f>
        <v>2.0497685185185185E-2</v>
      </c>
      <c r="G56" s="1">
        <f>(Tabulka13[[#This Row],[sec]]-INT(Tabulka13[[#This Row],[sec]]))/24/60/60</f>
        <v>0</v>
      </c>
    </row>
    <row r="57" spans="2:7" x14ac:dyDescent="0.3">
      <c r="B57">
        <v>72</v>
      </c>
      <c r="D57">
        <v>29</v>
      </c>
      <c r="E57">
        <v>42</v>
      </c>
      <c r="F57" s="17">
        <f>TIME(Tabulka13[[#This Row],[hod]],Tabulka13[[#This Row],[min]],Tabulka13[[#This Row],[sec]])+Tabulka13[[#This Row],[desetiny]]</f>
        <v>2.0625000000000001E-2</v>
      </c>
      <c r="G57" s="1">
        <f>(Tabulka13[[#This Row],[sec]]-INT(Tabulka13[[#This Row],[sec]]))/24/60/60</f>
        <v>0</v>
      </c>
    </row>
    <row r="58" spans="2:7" x14ac:dyDescent="0.3">
      <c r="B58">
        <v>76</v>
      </c>
      <c r="D58">
        <v>29</v>
      </c>
      <c r="E58">
        <v>59</v>
      </c>
      <c r="F58" s="17">
        <f>TIME(Tabulka13[[#This Row],[hod]],Tabulka13[[#This Row],[min]],Tabulka13[[#This Row],[sec]])+Tabulka13[[#This Row],[desetiny]]</f>
        <v>2.0821759259259259E-2</v>
      </c>
      <c r="G58" s="1">
        <f>(Tabulka13[[#This Row],[sec]]-INT(Tabulka13[[#This Row],[sec]]))/24/60/60</f>
        <v>0</v>
      </c>
    </row>
    <row r="59" spans="2:7" x14ac:dyDescent="0.3">
      <c r="B59">
        <v>89</v>
      </c>
      <c r="D59">
        <v>30</v>
      </c>
      <c r="E59">
        <v>7</v>
      </c>
      <c r="F59" s="17">
        <f>TIME(Tabulka13[[#This Row],[hod]],Tabulka13[[#This Row],[min]],Tabulka13[[#This Row],[sec]])+Tabulka13[[#This Row],[desetiny]]</f>
        <v>2.0914351851851851E-2</v>
      </c>
      <c r="G59" s="1">
        <f>(Tabulka13[[#This Row],[sec]]-INT(Tabulka13[[#This Row],[sec]]))/24/60/60</f>
        <v>0</v>
      </c>
    </row>
    <row r="60" spans="2:7" x14ac:dyDescent="0.3">
      <c r="B60">
        <v>55</v>
      </c>
      <c r="D60">
        <v>30</v>
      </c>
      <c r="E60">
        <v>23</v>
      </c>
      <c r="F60" s="17">
        <f>TIME(Tabulka13[[#This Row],[hod]],Tabulka13[[#This Row],[min]],Tabulka13[[#This Row],[sec]])+Tabulka13[[#This Row],[desetiny]]</f>
        <v>2.1099537037037038E-2</v>
      </c>
      <c r="G60" s="1">
        <f>(Tabulka13[[#This Row],[sec]]-INT(Tabulka13[[#This Row],[sec]]))/24/60/60</f>
        <v>0</v>
      </c>
    </row>
    <row r="61" spans="2:7" x14ac:dyDescent="0.3">
      <c r="B61">
        <v>66</v>
      </c>
      <c r="D61">
        <v>30</v>
      </c>
      <c r="E61">
        <v>28</v>
      </c>
      <c r="F61" s="17">
        <f>TIME(Tabulka13[[#This Row],[hod]],Tabulka13[[#This Row],[min]],Tabulka13[[#This Row],[sec]])+Tabulka13[[#This Row],[desetiny]]</f>
        <v>2.1157407407407406E-2</v>
      </c>
      <c r="G61" s="1">
        <f>(Tabulka13[[#This Row],[sec]]-INT(Tabulka13[[#This Row],[sec]]))/24/60/60</f>
        <v>0</v>
      </c>
    </row>
    <row r="62" spans="2:7" x14ac:dyDescent="0.3">
      <c r="B62">
        <v>65</v>
      </c>
      <c r="D62">
        <v>30</v>
      </c>
      <c r="E62">
        <v>32</v>
      </c>
      <c r="F62" s="17">
        <f>TIME(Tabulka13[[#This Row],[hod]],Tabulka13[[#This Row],[min]],Tabulka13[[#This Row],[sec]])+Tabulka13[[#This Row],[desetiny]]</f>
        <v>2.1203703703703707E-2</v>
      </c>
      <c r="G62" s="1">
        <f>(Tabulka13[[#This Row],[sec]]-INT(Tabulka13[[#This Row],[sec]]))/24/60/60</f>
        <v>0</v>
      </c>
    </row>
    <row r="63" spans="2:7" x14ac:dyDescent="0.3">
      <c r="B63">
        <v>87</v>
      </c>
      <c r="D63">
        <v>30</v>
      </c>
      <c r="E63">
        <v>45</v>
      </c>
      <c r="F63" s="17">
        <f>TIME(Tabulka13[[#This Row],[hod]],Tabulka13[[#This Row],[min]],Tabulka13[[#This Row],[sec]])+Tabulka13[[#This Row],[desetiny]]</f>
        <v>2.1354166666666664E-2</v>
      </c>
      <c r="G63" s="1">
        <f>(Tabulka13[[#This Row],[sec]]-INT(Tabulka13[[#This Row],[sec]]))/24/60/60</f>
        <v>0</v>
      </c>
    </row>
    <row r="64" spans="2:7" x14ac:dyDescent="0.3">
      <c r="B64">
        <v>97</v>
      </c>
      <c r="D64">
        <v>30</v>
      </c>
      <c r="E64">
        <v>46</v>
      </c>
      <c r="F64" s="17">
        <f>TIME(Tabulka13[[#This Row],[hod]],Tabulka13[[#This Row],[min]],Tabulka13[[#This Row],[sec]])+Tabulka13[[#This Row],[desetiny]]</f>
        <v>2.1365740740740741E-2</v>
      </c>
      <c r="G64" s="1">
        <f>(Tabulka13[[#This Row],[sec]]-INT(Tabulka13[[#This Row],[sec]]))/24/60/60</f>
        <v>0</v>
      </c>
    </row>
    <row r="65" spans="2:7" x14ac:dyDescent="0.3">
      <c r="B65">
        <v>88</v>
      </c>
      <c r="D65">
        <v>30</v>
      </c>
      <c r="E65">
        <v>49</v>
      </c>
      <c r="F65" s="17">
        <f>TIME(Tabulka13[[#This Row],[hod]],Tabulka13[[#This Row],[min]],Tabulka13[[#This Row],[sec]])+Tabulka13[[#This Row],[desetiny]]</f>
        <v>2.1400462962962965E-2</v>
      </c>
      <c r="G65" s="1">
        <f>(Tabulka13[[#This Row],[sec]]-INT(Tabulka13[[#This Row],[sec]]))/24/60/60</f>
        <v>0</v>
      </c>
    </row>
    <row r="66" spans="2:7" x14ac:dyDescent="0.3">
      <c r="B66">
        <v>81</v>
      </c>
      <c r="D66">
        <v>30</v>
      </c>
      <c r="E66">
        <v>55</v>
      </c>
      <c r="F66" s="17">
        <f>TIME(Tabulka13[[#This Row],[hod]],Tabulka13[[#This Row],[min]],Tabulka13[[#This Row],[sec]])+Tabulka13[[#This Row],[desetiny]]</f>
        <v>2.146990740740741E-2</v>
      </c>
      <c r="G66" s="1">
        <f>(Tabulka13[[#This Row],[sec]]-INT(Tabulka13[[#This Row],[sec]]))/24/60/60</f>
        <v>0</v>
      </c>
    </row>
    <row r="67" spans="2:7" x14ac:dyDescent="0.3">
      <c r="B67">
        <v>67</v>
      </c>
      <c r="D67">
        <v>30</v>
      </c>
      <c r="E67">
        <v>58</v>
      </c>
      <c r="F67" s="17">
        <f>TIME(Tabulka13[[#This Row],[hod]],Tabulka13[[#This Row],[min]],Tabulka13[[#This Row],[sec]])+Tabulka13[[#This Row],[desetiny]]</f>
        <v>2.1504629629629627E-2</v>
      </c>
      <c r="G67" s="1">
        <f>(Tabulka13[[#This Row],[sec]]-INT(Tabulka13[[#This Row],[sec]]))/24/60/60</f>
        <v>0</v>
      </c>
    </row>
    <row r="68" spans="2:7" x14ac:dyDescent="0.3">
      <c r="B68">
        <v>74</v>
      </c>
      <c r="D68">
        <v>31</v>
      </c>
      <c r="E68">
        <v>4</v>
      </c>
      <c r="F68" s="17">
        <f>TIME(Tabulka13[[#This Row],[hod]],Tabulka13[[#This Row],[min]],Tabulka13[[#This Row],[sec]])+Tabulka13[[#This Row],[desetiny]]</f>
        <v>2.1574074074074075E-2</v>
      </c>
      <c r="G68" s="1">
        <f>(Tabulka13[[#This Row],[sec]]-INT(Tabulka13[[#This Row],[sec]]))/24/60/60</f>
        <v>0</v>
      </c>
    </row>
    <row r="69" spans="2:7" x14ac:dyDescent="0.3">
      <c r="B69">
        <v>112</v>
      </c>
      <c r="D69">
        <v>31</v>
      </c>
      <c r="E69">
        <v>5</v>
      </c>
      <c r="F69" s="17">
        <f>TIME(Tabulka13[[#This Row],[hod]],Tabulka13[[#This Row],[min]],Tabulka13[[#This Row],[sec]])+Tabulka13[[#This Row],[desetiny]]</f>
        <v>2.1585648148148145E-2</v>
      </c>
      <c r="G69" s="1">
        <f>(Tabulka13[[#This Row],[sec]]-INT(Tabulka13[[#This Row],[sec]]))/24/60/60</f>
        <v>0</v>
      </c>
    </row>
    <row r="70" spans="2:7" x14ac:dyDescent="0.3">
      <c r="B70">
        <v>68</v>
      </c>
      <c r="D70">
        <v>31</v>
      </c>
      <c r="E70">
        <v>7</v>
      </c>
      <c r="F70" s="17">
        <f>TIME(Tabulka13[[#This Row],[hod]],Tabulka13[[#This Row],[min]],Tabulka13[[#This Row],[sec]])+Tabulka13[[#This Row],[desetiny]]</f>
        <v>2.1608796296296296E-2</v>
      </c>
      <c r="G70" s="1">
        <f>(Tabulka13[[#This Row],[sec]]-INT(Tabulka13[[#This Row],[sec]]))/24/60/60</f>
        <v>0</v>
      </c>
    </row>
    <row r="71" spans="2:7" x14ac:dyDescent="0.3">
      <c r="B71">
        <v>64</v>
      </c>
      <c r="D71">
        <v>31</v>
      </c>
      <c r="E71">
        <v>11</v>
      </c>
      <c r="F71" s="17">
        <f>TIME(Tabulka13[[#This Row],[hod]],Tabulka13[[#This Row],[min]],Tabulka13[[#This Row],[sec]])+Tabulka13[[#This Row],[desetiny]]</f>
        <v>2.165509259259259E-2</v>
      </c>
      <c r="G71" s="1">
        <f>(Tabulka13[[#This Row],[sec]]-INT(Tabulka13[[#This Row],[sec]]))/24/60/60</f>
        <v>0</v>
      </c>
    </row>
    <row r="72" spans="2:7" x14ac:dyDescent="0.3">
      <c r="B72">
        <v>69</v>
      </c>
      <c r="D72">
        <v>31</v>
      </c>
      <c r="E72">
        <v>19</v>
      </c>
      <c r="F72" s="17">
        <f>TIME(Tabulka13[[#This Row],[hod]],Tabulka13[[#This Row],[min]],Tabulka13[[#This Row],[sec]])+Tabulka13[[#This Row],[desetiny]]</f>
        <v>2.1747685185185186E-2</v>
      </c>
      <c r="G72" s="1">
        <f>(Tabulka13[[#This Row],[sec]]-INT(Tabulka13[[#This Row],[sec]]))/24/60/60</f>
        <v>0</v>
      </c>
    </row>
    <row r="73" spans="2:7" x14ac:dyDescent="0.3">
      <c r="B73">
        <v>93</v>
      </c>
      <c r="D73">
        <v>31</v>
      </c>
      <c r="E73">
        <v>24</v>
      </c>
      <c r="F73" s="17">
        <f>TIME(Tabulka13[[#This Row],[hod]],Tabulka13[[#This Row],[min]],Tabulka13[[#This Row],[sec]])+Tabulka13[[#This Row],[desetiny]]</f>
        <v>2.1805555555555554E-2</v>
      </c>
      <c r="G73" s="1">
        <f>(Tabulka13[[#This Row],[sec]]-INT(Tabulka13[[#This Row],[sec]]))/24/60/60</f>
        <v>0</v>
      </c>
    </row>
    <row r="74" spans="2:7" x14ac:dyDescent="0.3">
      <c r="B74">
        <v>85</v>
      </c>
      <c r="D74">
        <v>31</v>
      </c>
      <c r="E74">
        <v>34</v>
      </c>
      <c r="F74" s="17">
        <f>TIME(Tabulka13[[#This Row],[hod]],Tabulka13[[#This Row],[min]],Tabulka13[[#This Row],[sec]])+Tabulka13[[#This Row],[desetiny]]</f>
        <v>2.1921296296296296E-2</v>
      </c>
      <c r="G74" s="1">
        <f>(Tabulka13[[#This Row],[sec]]-INT(Tabulka13[[#This Row],[sec]]))/24/60/60</f>
        <v>0</v>
      </c>
    </row>
    <row r="75" spans="2:7" x14ac:dyDescent="0.3">
      <c r="B75">
        <v>102</v>
      </c>
      <c r="D75">
        <v>31</v>
      </c>
      <c r="E75">
        <v>40</v>
      </c>
      <c r="F75" s="17">
        <f>TIME(Tabulka13[[#This Row],[hod]],Tabulka13[[#This Row],[min]],Tabulka13[[#This Row],[sec]])+Tabulka13[[#This Row],[desetiny]]</f>
        <v>2.1990740740740741E-2</v>
      </c>
      <c r="G75" s="1">
        <f>(Tabulka13[[#This Row],[sec]]-INT(Tabulka13[[#This Row],[sec]]))/24/60/60</f>
        <v>0</v>
      </c>
    </row>
    <row r="76" spans="2:7" x14ac:dyDescent="0.3">
      <c r="B76">
        <v>114</v>
      </c>
      <c r="D76">
        <v>31</v>
      </c>
      <c r="E76">
        <v>44</v>
      </c>
      <c r="F76" s="17">
        <f>TIME(Tabulka13[[#This Row],[hod]],Tabulka13[[#This Row],[min]],Tabulka13[[#This Row],[sec]])+Tabulka13[[#This Row],[desetiny]]</f>
        <v>2.2037037037037036E-2</v>
      </c>
      <c r="G76" s="1">
        <f>(Tabulka13[[#This Row],[sec]]-INT(Tabulka13[[#This Row],[sec]]))/24/60/60</f>
        <v>0</v>
      </c>
    </row>
    <row r="77" spans="2:7" x14ac:dyDescent="0.3">
      <c r="B77">
        <v>86</v>
      </c>
      <c r="D77">
        <v>31</v>
      </c>
      <c r="E77">
        <v>46</v>
      </c>
      <c r="F77" s="17">
        <f>TIME(Tabulka13[[#This Row],[hod]],Tabulka13[[#This Row],[min]],Tabulka13[[#This Row],[sec]])+Tabulka13[[#This Row],[desetiny]]</f>
        <v>2.2060185185185183E-2</v>
      </c>
      <c r="G77" s="1">
        <f>(Tabulka13[[#This Row],[sec]]-INT(Tabulka13[[#This Row],[sec]]))/24/60/60</f>
        <v>0</v>
      </c>
    </row>
    <row r="78" spans="2:7" x14ac:dyDescent="0.3">
      <c r="B78">
        <v>80</v>
      </c>
      <c r="D78">
        <v>31</v>
      </c>
      <c r="E78">
        <v>59</v>
      </c>
      <c r="F78" s="17">
        <f>TIME(Tabulka13[[#This Row],[hod]],Tabulka13[[#This Row],[min]],Tabulka13[[#This Row],[sec]])+Tabulka13[[#This Row],[desetiny]]</f>
        <v>2.2210648148148149E-2</v>
      </c>
      <c r="G78" s="1">
        <f>(Tabulka13[[#This Row],[sec]]-INT(Tabulka13[[#This Row],[sec]]))/24/60/60</f>
        <v>0</v>
      </c>
    </row>
    <row r="79" spans="2:7" x14ac:dyDescent="0.3">
      <c r="B79">
        <v>91</v>
      </c>
      <c r="D79">
        <v>32</v>
      </c>
      <c r="E79">
        <v>5</v>
      </c>
      <c r="F79" s="17">
        <f>TIME(Tabulka13[[#This Row],[hod]],Tabulka13[[#This Row],[min]],Tabulka13[[#This Row],[sec]])+Tabulka13[[#This Row],[desetiny]]</f>
        <v>2.2280092592592591E-2</v>
      </c>
      <c r="G79" s="1">
        <f>(Tabulka13[[#This Row],[sec]]-INT(Tabulka13[[#This Row],[sec]]))/24/60/60</f>
        <v>0</v>
      </c>
    </row>
    <row r="80" spans="2:7" x14ac:dyDescent="0.3">
      <c r="B80">
        <v>98</v>
      </c>
      <c r="D80">
        <v>32</v>
      </c>
      <c r="E80">
        <v>28</v>
      </c>
      <c r="F80" s="17">
        <f>TIME(Tabulka13[[#This Row],[hod]],Tabulka13[[#This Row],[min]],Tabulka13[[#This Row],[sec]])+Tabulka13[[#This Row],[desetiny]]</f>
        <v>2.2546296296296297E-2</v>
      </c>
      <c r="G80" s="1">
        <f>(Tabulka13[[#This Row],[sec]]-INT(Tabulka13[[#This Row],[sec]]))/24/60/60</f>
        <v>0</v>
      </c>
    </row>
    <row r="81" spans="2:7" x14ac:dyDescent="0.3">
      <c r="B81">
        <v>8</v>
      </c>
      <c r="D81">
        <v>32</v>
      </c>
      <c r="E81">
        <v>29</v>
      </c>
      <c r="F81" s="17">
        <f>TIME(Tabulka13[[#This Row],[hod]],Tabulka13[[#This Row],[min]],Tabulka13[[#This Row],[sec]])+Tabulka13[[#This Row],[desetiny]]</f>
        <v>2.255787037037037E-2</v>
      </c>
      <c r="G81" s="1">
        <f>(Tabulka13[[#This Row],[sec]]-INT(Tabulka13[[#This Row],[sec]]))/24/60/60</f>
        <v>0</v>
      </c>
    </row>
    <row r="82" spans="2:7" x14ac:dyDescent="0.3">
      <c r="B82">
        <v>94</v>
      </c>
      <c r="D82">
        <v>33</v>
      </c>
      <c r="E82">
        <v>3</v>
      </c>
      <c r="F82" s="17">
        <f>TIME(Tabulka13[[#This Row],[hod]],Tabulka13[[#This Row],[min]],Tabulka13[[#This Row],[sec]])+Tabulka13[[#This Row],[desetiny]]</f>
        <v>2.2951388888888886E-2</v>
      </c>
      <c r="G82" s="1">
        <f>(Tabulka13[[#This Row],[sec]]-INT(Tabulka13[[#This Row],[sec]]))/24/60/60</f>
        <v>0</v>
      </c>
    </row>
    <row r="83" spans="2:7" x14ac:dyDescent="0.3">
      <c r="B83">
        <v>99</v>
      </c>
      <c r="D83">
        <v>33</v>
      </c>
      <c r="E83">
        <v>10</v>
      </c>
      <c r="F83" s="17">
        <f>TIME(Tabulka13[[#This Row],[hod]],Tabulka13[[#This Row],[min]],Tabulka13[[#This Row],[sec]])+Tabulka13[[#This Row],[desetiny]]</f>
        <v>2.3032407407407404E-2</v>
      </c>
      <c r="G83" s="1">
        <f>(Tabulka13[[#This Row],[sec]]-INT(Tabulka13[[#This Row],[sec]]))/24/60/60</f>
        <v>0</v>
      </c>
    </row>
    <row r="84" spans="2:7" x14ac:dyDescent="0.3">
      <c r="B84">
        <v>113</v>
      </c>
      <c r="D84">
        <v>33</v>
      </c>
      <c r="E84">
        <v>16</v>
      </c>
      <c r="F84" s="17">
        <f>TIME(Tabulka13[[#This Row],[hod]],Tabulka13[[#This Row],[min]],Tabulka13[[#This Row],[sec]])+Tabulka13[[#This Row],[desetiny]]</f>
        <v>2.3101851851851849E-2</v>
      </c>
      <c r="G84" s="1">
        <f>(Tabulka13[[#This Row],[sec]]-INT(Tabulka13[[#This Row],[sec]]))/24/60/60</f>
        <v>0</v>
      </c>
    </row>
    <row r="85" spans="2:7" x14ac:dyDescent="0.3">
      <c r="B85">
        <v>103</v>
      </c>
      <c r="D85">
        <v>33</v>
      </c>
      <c r="E85">
        <v>26</v>
      </c>
      <c r="F85" s="17">
        <f>TIME(Tabulka13[[#This Row],[hod]],Tabulka13[[#This Row],[min]],Tabulka13[[#This Row],[sec]])+Tabulka13[[#This Row],[desetiny]]</f>
        <v>2.3217592592592592E-2</v>
      </c>
      <c r="G85" s="1">
        <f>(Tabulka13[[#This Row],[sec]]-INT(Tabulka13[[#This Row],[sec]]))/24/60/60</f>
        <v>0</v>
      </c>
    </row>
    <row r="86" spans="2:7" x14ac:dyDescent="0.3">
      <c r="B86">
        <v>73</v>
      </c>
      <c r="D86">
        <v>33</v>
      </c>
      <c r="E86">
        <v>31</v>
      </c>
      <c r="F86" s="17">
        <f>TIME(Tabulka13[[#This Row],[hod]],Tabulka13[[#This Row],[min]],Tabulka13[[#This Row],[sec]])+Tabulka13[[#This Row],[desetiny]]</f>
        <v>2.327546296296296E-2</v>
      </c>
      <c r="G86" s="1">
        <f>(Tabulka13[[#This Row],[sec]]-INT(Tabulka13[[#This Row],[sec]]))/24/60/60</f>
        <v>0</v>
      </c>
    </row>
    <row r="87" spans="2:7" x14ac:dyDescent="0.3">
      <c r="B87">
        <v>57</v>
      </c>
      <c r="D87">
        <v>34</v>
      </c>
      <c r="E87">
        <v>20</v>
      </c>
      <c r="F87" s="17">
        <f>TIME(Tabulka13[[#This Row],[hod]],Tabulka13[[#This Row],[min]],Tabulka13[[#This Row],[sec]])+Tabulka13[[#This Row],[desetiny]]</f>
        <v>2.3842592592592596E-2</v>
      </c>
      <c r="G87" s="1">
        <f>(Tabulka13[[#This Row],[sec]]-INT(Tabulka13[[#This Row],[sec]]))/24/60/60</f>
        <v>0</v>
      </c>
    </row>
    <row r="88" spans="2:7" x14ac:dyDescent="0.3">
      <c r="B88">
        <v>119</v>
      </c>
      <c r="D88">
        <v>34</v>
      </c>
      <c r="E88">
        <v>25</v>
      </c>
      <c r="F88" s="17">
        <f>TIME(Tabulka13[[#This Row],[hod]],Tabulka13[[#This Row],[min]],Tabulka13[[#This Row],[sec]])+Tabulka13[[#This Row],[desetiny]]</f>
        <v>2.390046296296296E-2</v>
      </c>
      <c r="G88" s="1">
        <f>(Tabulka13[[#This Row],[sec]]-INT(Tabulka13[[#This Row],[sec]]))/24/60/60</f>
        <v>0</v>
      </c>
    </row>
    <row r="89" spans="2:7" x14ac:dyDescent="0.3">
      <c r="B89">
        <v>111</v>
      </c>
      <c r="D89">
        <v>34</v>
      </c>
      <c r="E89">
        <v>48</v>
      </c>
      <c r="F89" s="17">
        <f>TIME(Tabulka13[[#This Row],[hod]],Tabulka13[[#This Row],[min]],Tabulka13[[#This Row],[sec]])+Tabulka13[[#This Row],[desetiny]]</f>
        <v>2.4166666666666666E-2</v>
      </c>
      <c r="G89" s="1">
        <f>(Tabulka13[[#This Row],[sec]]-INT(Tabulka13[[#This Row],[sec]]))/24/60/60</f>
        <v>0</v>
      </c>
    </row>
    <row r="90" spans="2:7" x14ac:dyDescent="0.3">
      <c r="B90">
        <v>116</v>
      </c>
      <c r="D90">
        <v>35</v>
      </c>
      <c r="E90">
        <v>10</v>
      </c>
      <c r="F90" s="17">
        <f>TIME(Tabulka13[[#This Row],[hod]],Tabulka13[[#This Row],[min]],Tabulka13[[#This Row],[sec]])+Tabulka13[[#This Row],[desetiny]]</f>
        <v>2.4421296296296292E-2</v>
      </c>
      <c r="G90" s="1">
        <f>(Tabulka13[[#This Row],[sec]]-INT(Tabulka13[[#This Row],[sec]]))/24/60/60</f>
        <v>0</v>
      </c>
    </row>
    <row r="91" spans="2:7" x14ac:dyDescent="0.3">
      <c r="B91">
        <v>1</v>
      </c>
      <c r="D91">
        <v>35</v>
      </c>
      <c r="E91">
        <v>23</v>
      </c>
      <c r="F91" s="17">
        <f>TIME(Tabulka13[[#This Row],[hod]],Tabulka13[[#This Row],[min]],Tabulka13[[#This Row],[sec]])+Tabulka13[[#This Row],[desetiny]]</f>
        <v>2.4571759259259262E-2</v>
      </c>
      <c r="G91" s="1">
        <f>(Tabulka13[[#This Row],[sec]]-INT(Tabulka13[[#This Row],[sec]]))/24/60/60</f>
        <v>0</v>
      </c>
    </row>
    <row r="92" spans="2:7" x14ac:dyDescent="0.3">
      <c r="B92">
        <v>61</v>
      </c>
      <c r="D92">
        <v>35</v>
      </c>
      <c r="E92">
        <v>35</v>
      </c>
      <c r="F92" s="17">
        <f>TIME(Tabulka13[[#This Row],[hod]],Tabulka13[[#This Row],[min]],Tabulka13[[#This Row],[sec]])+Tabulka13[[#This Row],[desetiny]]</f>
        <v>2.4710648148148148E-2</v>
      </c>
      <c r="G92" s="1">
        <f>(Tabulka13[[#This Row],[sec]]-INT(Tabulka13[[#This Row],[sec]]))/24/60/60</f>
        <v>0</v>
      </c>
    </row>
    <row r="93" spans="2:7" x14ac:dyDescent="0.3">
      <c r="B93">
        <v>120</v>
      </c>
      <c r="D93">
        <v>35</v>
      </c>
      <c r="E93">
        <v>37</v>
      </c>
      <c r="F93" s="17">
        <f>TIME(Tabulka13[[#This Row],[hod]],Tabulka13[[#This Row],[min]],Tabulka13[[#This Row],[sec]])+Tabulka13[[#This Row],[desetiny]]</f>
        <v>2.4733796296296295E-2</v>
      </c>
      <c r="G93" s="1">
        <f>(Tabulka13[[#This Row],[sec]]-INT(Tabulka13[[#This Row],[sec]]))/24/60/60</f>
        <v>0</v>
      </c>
    </row>
    <row r="94" spans="2:7" x14ac:dyDescent="0.3">
      <c r="B94">
        <v>70</v>
      </c>
      <c r="D94">
        <v>36</v>
      </c>
      <c r="E94">
        <v>15</v>
      </c>
      <c r="F94" s="17">
        <f>TIME(Tabulka13[[#This Row],[hod]],Tabulka13[[#This Row],[min]],Tabulka13[[#This Row],[sec]])+Tabulka13[[#This Row],[desetiny]]</f>
        <v>2.5173611111111108E-2</v>
      </c>
      <c r="G94" s="1">
        <f>(Tabulka13[[#This Row],[sec]]-INT(Tabulka13[[#This Row],[sec]]))/24/60/60</f>
        <v>0</v>
      </c>
    </row>
    <row r="95" spans="2:7" x14ac:dyDescent="0.3">
      <c r="B95">
        <v>101</v>
      </c>
      <c r="D95">
        <v>36</v>
      </c>
      <c r="E95">
        <v>25</v>
      </c>
      <c r="F95" s="17">
        <f>TIME(Tabulka13[[#This Row],[hod]],Tabulka13[[#This Row],[min]],Tabulka13[[#This Row],[sec]])+Tabulka13[[#This Row],[desetiny]]</f>
        <v>2.5289351851851851E-2</v>
      </c>
      <c r="G95" s="1">
        <f>(Tabulka13[[#This Row],[sec]]-INT(Tabulka13[[#This Row],[sec]]))/24/60/60</f>
        <v>0</v>
      </c>
    </row>
    <row r="96" spans="2:7" x14ac:dyDescent="0.3">
      <c r="B96">
        <v>110</v>
      </c>
      <c r="D96">
        <v>36</v>
      </c>
      <c r="E96">
        <v>38</v>
      </c>
      <c r="F96" s="17">
        <f>TIME(Tabulka13[[#This Row],[hod]],Tabulka13[[#This Row],[min]],Tabulka13[[#This Row],[sec]])+Tabulka13[[#This Row],[desetiny]]</f>
        <v>2.5439814814814814E-2</v>
      </c>
      <c r="G96" s="1">
        <f>(Tabulka13[[#This Row],[sec]]-INT(Tabulka13[[#This Row],[sec]]))/24/60/60</f>
        <v>0</v>
      </c>
    </row>
    <row r="97" spans="2:7" x14ac:dyDescent="0.3">
      <c r="B97">
        <v>83</v>
      </c>
      <c r="D97">
        <v>36</v>
      </c>
      <c r="E97">
        <v>49</v>
      </c>
      <c r="F97" s="17">
        <f>TIME(Tabulka13[[#This Row],[hod]],Tabulka13[[#This Row],[min]],Tabulka13[[#This Row],[sec]])+Tabulka13[[#This Row],[desetiny]]</f>
        <v>2.5567129629629634E-2</v>
      </c>
      <c r="G97" s="1">
        <f>(Tabulka13[[#This Row],[sec]]-INT(Tabulka13[[#This Row],[sec]]))/24/60/60</f>
        <v>0</v>
      </c>
    </row>
    <row r="98" spans="2:7" x14ac:dyDescent="0.3">
      <c r="B98">
        <v>3</v>
      </c>
      <c r="D98">
        <v>37</v>
      </c>
      <c r="E98">
        <v>5</v>
      </c>
      <c r="F98" s="17">
        <f>TIME(Tabulka13[[#This Row],[hod]],Tabulka13[[#This Row],[min]],Tabulka13[[#This Row],[sec]])+Tabulka13[[#This Row],[desetiny]]</f>
        <v>2.5752314814814815E-2</v>
      </c>
      <c r="G98" s="1">
        <f>(Tabulka13[[#This Row],[sec]]-INT(Tabulka13[[#This Row],[sec]]))/24/60/60</f>
        <v>0</v>
      </c>
    </row>
    <row r="99" spans="2:7" x14ac:dyDescent="0.3">
      <c r="B99">
        <v>104</v>
      </c>
      <c r="D99">
        <v>37</v>
      </c>
      <c r="E99">
        <v>32</v>
      </c>
      <c r="F99" s="17">
        <f>TIME(Tabulka13[[#This Row],[hod]],Tabulka13[[#This Row],[min]],Tabulka13[[#This Row],[sec]])+Tabulka13[[#This Row],[desetiny]]</f>
        <v>2.6064814814814815E-2</v>
      </c>
      <c r="G99" s="1">
        <f>(Tabulka13[[#This Row],[sec]]-INT(Tabulka13[[#This Row],[sec]]))/24/60/60</f>
        <v>0</v>
      </c>
    </row>
    <row r="100" spans="2:7" x14ac:dyDescent="0.3">
      <c r="B100">
        <v>108</v>
      </c>
      <c r="D100">
        <v>38</v>
      </c>
      <c r="E100">
        <v>0</v>
      </c>
      <c r="F100" s="17">
        <f>TIME(Tabulka13[[#This Row],[hod]],Tabulka13[[#This Row],[min]],Tabulka13[[#This Row],[sec]])+Tabulka13[[#This Row],[desetiny]]</f>
        <v>2.6388888888888889E-2</v>
      </c>
      <c r="G100" s="1">
        <f>(Tabulka13[[#This Row],[sec]]-INT(Tabulka13[[#This Row],[sec]]))/24/60/60</f>
        <v>0</v>
      </c>
    </row>
    <row r="101" spans="2:7" x14ac:dyDescent="0.3">
      <c r="B101">
        <v>90</v>
      </c>
      <c r="D101">
        <v>38</v>
      </c>
      <c r="E101">
        <v>7</v>
      </c>
      <c r="F101" s="17">
        <f>TIME(Tabulka13[[#This Row],[hod]],Tabulka13[[#This Row],[min]],Tabulka13[[#This Row],[sec]])+Tabulka13[[#This Row],[desetiny]]</f>
        <v>2.6469907407407411E-2</v>
      </c>
      <c r="G101" s="1">
        <f>(Tabulka13[[#This Row],[sec]]-INT(Tabulka13[[#This Row],[sec]]))/24/60/60</f>
        <v>0</v>
      </c>
    </row>
    <row r="102" spans="2:7" x14ac:dyDescent="0.3">
      <c r="B102">
        <v>115</v>
      </c>
      <c r="D102">
        <v>38</v>
      </c>
      <c r="E102">
        <v>17</v>
      </c>
      <c r="F102" s="17">
        <f>TIME(Tabulka13[[#This Row],[hod]],Tabulka13[[#This Row],[min]],Tabulka13[[#This Row],[sec]])+Tabulka13[[#This Row],[desetiny]]</f>
        <v>2.6585648148148146E-2</v>
      </c>
      <c r="G102" s="1">
        <f>(Tabulka13[[#This Row],[sec]]-INT(Tabulka13[[#This Row],[sec]]))/24/60/60</f>
        <v>0</v>
      </c>
    </row>
    <row r="103" spans="2:7" x14ac:dyDescent="0.3">
      <c r="B103">
        <v>117</v>
      </c>
      <c r="D103">
        <v>39</v>
      </c>
      <c r="E103">
        <v>16</v>
      </c>
      <c r="F103" s="17">
        <f>TIME(Tabulka13[[#This Row],[hod]],Tabulka13[[#This Row],[min]],Tabulka13[[#This Row],[sec]])+Tabulka13[[#This Row],[desetiny]]</f>
        <v>2.7268518518518515E-2</v>
      </c>
      <c r="G103" s="1">
        <f>(Tabulka13[[#This Row],[sec]]-INT(Tabulka13[[#This Row],[sec]]))/24/60/60</f>
        <v>0</v>
      </c>
    </row>
    <row r="104" spans="2:7" x14ac:dyDescent="0.3">
      <c r="B104">
        <v>92</v>
      </c>
      <c r="D104">
        <v>39</v>
      </c>
      <c r="E104">
        <v>35</v>
      </c>
      <c r="F104" s="17">
        <f>TIME(Tabulka13[[#This Row],[hod]],Tabulka13[[#This Row],[min]],Tabulka13[[#This Row],[sec]])+Tabulka13[[#This Row],[desetiny]]</f>
        <v>2.7488425925925927E-2</v>
      </c>
      <c r="G104" s="1">
        <f>(Tabulka13[[#This Row],[sec]]-INT(Tabulka13[[#This Row],[sec]]))/24/60/60</f>
        <v>0</v>
      </c>
    </row>
    <row r="105" spans="2:7" x14ac:dyDescent="0.3">
      <c r="B105">
        <v>75</v>
      </c>
      <c r="D105">
        <v>39</v>
      </c>
      <c r="E105">
        <v>49</v>
      </c>
      <c r="F105" s="17">
        <f>TIME(Tabulka13[[#This Row],[hod]],Tabulka13[[#This Row],[min]],Tabulka13[[#This Row],[sec]])+Tabulka13[[#This Row],[desetiny]]</f>
        <v>2.7650462962962963E-2</v>
      </c>
      <c r="G105" s="1">
        <f>(Tabulka13[[#This Row],[sec]]-INT(Tabulka13[[#This Row],[sec]]))/24/60/60</f>
        <v>0</v>
      </c>
    </row>
    <row r="106" spans="2:7" x14ac:dyDescent="0.3">
      <c r="B106">
        <v>100</v>
      </c>
      <c r="D106">
        <v>41</v>
      </c>
      <c r="E106">
        <v>0</v>
      </c>
      <c r="F106" s="17">
        <f>TIME(Tabulka13[[#This Row],[hod]],Tabulka13[[#This Row],[min]],Tabulka13[[#This Row],[sec]])+Tabulka13[[#This Row],[desetiny]]</f>
        <v>2.8472222222222222E-2</v>
      </c>
      <c r="G106" s="1">
        <f>(Tabulka13[[#This Row],[sec]]-INT(Tabulka13[[#This Row],[sec]]))/24/60/60</f>
        <v>0</v>
      </c>
    </row>
    <row r="107" spans="2:7" x14ac:dyDescent="0.3">
      <c r="B107">
        <v>121</v>
      </c>
      <c r="D107">
        <v>42</v>
      </c>
      <c r="E107">
        <v>57</v>
      </c>
      <c r="F107" s="17">
        <f>TIME(Tabulka13[[#This Row],[hod]],Tabulka13[[#This Row],[min]],Tabulka13[[#This Row],[sec]])+Tabulka13[[#This Row],[desetiny]]</f>
        <v>2.9826388888888892E-2</v>
      </c>
      <c r="G107" s="1">
        <f>(Tabulka13[[#This Row],[sec]]-INT(Tabulka13[[#This Row],[sec]]))/24/60/60</f>
        <v>0</v>
      </c>
    </row>
    <row r="108" spans="2:7" x14ac:dyDescent="0.3">
      <c r="B108">
        <v>106</v>
      </c>
      <c r="D108">
        <v>45</v>
      </c>
      <c r="E108">
        <v>35</v>
      </c>
      <c r="F108" s="17">
        <f>TIME(Tabulka13[[#This Row],[hod]],Tabulka13[[#This Row],[min]],Tabulka13[[#This Row],[sec]])+Tabulka13[[#This Row],[desetiny]]</f>
        <v>3.1655092592592596E-2</v>
      </c>
      <c r="G108" s="1">
        <f>(Tabulka13[[#This Row],[sec]]-INT(Tabulka13[[#This Row],[sec]]))/24/60/60</f>
        <v>0</v>
      </c>
    </row>
    <row r="109" spans="2:7" x14ac:dyDescent="0.3">
      <c r="B109">
        <v>107</v>
      </c>
      <c r="D109">
        <v>36</v>
      </c>
      <c r="E109">
        <v>36</v>
      </c>
      <c r="F109" s="17">
        <f>TIME(Tabulka13[[#This Row],[hod]],Tabulka13[[#This Row],[min]],Tabulka13[[#This Row],[sec]])+Tabulka13[[#This Row],[desetiny]]</f>
        <v>2.5416666666666667E-2</v>
      </c>
      <c r="G109" s="1">
        <f>(Tabulka13[[#This Row],[sec]]-INT(Tabulka13[[#This Row],[sec]]))/24/60/60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opLeftCell="A44" workbookViewId="0">
      <selection activeCell="K3" sqref="K3:O77"/>
    </sheetView>
  </sheetViews>
  <sheetFormatPr defaultRowHeight="14.4" x14ac:dyDescent="0.3"/>
  <cols>
    <col min="6" max="6" width="14.44140625" bestFit="1" customWidth="1"/>
    <col min="11" max="11" width="18.44140625" bestFit="1" customWidth="1"/>
    <col min="12" max="12" width="18.44140625" customWidth="1"/>
  </cols>
  <sheetData>
    <row r="1" spans="1:15" x14ac:dyDescent="0.3">
      <c r="A1" s="30" t="s">
        <v>127</v>
      </c>
      <c r="B1" s="31"/>
      <c r="C1" s="31"/>
      <c r="D1" s="31"/>
      <c r="E1" s="31"/>
      <c r="F1" s="31"/>
      <c r="G1" s="31"/>
      <c r="H1" s="31"/>
      <c r="I1" s="19"/>
      <c r="J1" s="19"/>
      <c r="K1" t="str">
        <f t="shared" ref="K1" si="0">B1 &amp;" "&amp;C1</f>
        <v xml:space="preserve"> </v>
      </c>
      <c r="M1">
        <f t="shared" ref="M1:M2" si="1">D1</f>
        <v>0</v>
      </c>
      <c r="O1" t="str">
        <f t="shared" ref="O1:O32" si="2">IF(F1="Juniorky","Z",IF(LEFT(F1,4)="ženy","Z","M"))</f>
        <v>M</v>
      </c>
    </row>
    <row r="2" spans="1:15" x14ac:dyDescent="0.3">
      <c r="A2" s="18" t="s">
        <v>128</v>
      </c>
      <c r="B2" s="18" t="s">
        <v>129</v>
      </c>
      <c r="C2" s="18" t="s">
        <v>2</v>
      </c>
      <c r="D2" s="18" t="s">
        <v>3</v>
      </c>
      <c r="E2" s="18" t="s">
        <v>130</v>
      </c>
      <c r="F2" s="18" t="s">
        <v>9</v>
      </c>
      <c r="G2" s="18" t="s">
        <v>131</v>
      </c>
      <c r="H2" s="18" t="s">
        <v>132</v>
      </c>
      <c r="I2" s="18" t="s">
        <v>133</v>
      </c>
      <c r="J2" s="18" t="str">
        <f t="shared" ref="J2:J33" si="3">A2</f>
        <v>Start. číslo</v>
      </c>
      <c r="K2" s="18" t="s">
        <v>129</v>
      </c>
      <c r="L2" s="18" t="s">
        <v>2</v>
      </c>
      <c r="M2" t="str">
        <f t="shared" si="1"/>
        <v>Ročník</v>
      </c>
      <c r="N2" t="str">
        <f>E2</f>
        <v>Klub</v>
      </c>
      <c r="O2" t="str">
        <f t="shared" si="2"/>
        <v>M</v>
      </c>
    </row>
    <row r="3" spans="1:15" x14ac:dyDescent="0.3">
      <c r="A3">
        <v>1</v>
      </c>
      <c r="B3" t="s">
        <v>169</v>
      </c>
      <c r="C3" t="s">
        <v>170</v>
      </c>
      <c r="D3">
        <v>2011</v>
      </c>
      <c r="E3" t="s">
        <v>171</v>
      </c>
      <c r="F3" t="s">
        <v>135</v>
      </c>
      <c r="G3" s="18"/>
      <c r="H3" s="18"/>
      <c r="I3" s="18"/>
      <c r="J3" s="18">
        <f t="shared" si="3"/>
        <v>1</v>
      </c>
      <c r="K3" s="18" t="str">
        <f t="shared" ref="K3:K66" si="4">B3</f>
        <v>Likusová</v>
      </c>
      <c r="L3" s="18" t="str">
        <f t="shared" ref="L3:L66" si="5">C3</f>
        <v>Barbora</v>
      </c>
      <c r="M3">
        <f t="shared" ref="M3:M34" si="6">D3</f>
        <v>2011</v>
      </c>
      <c r="N3" t="str">
        <f t="shared" ref="N3:N66" si="7">E3</f>
        <v>Adrien elixir team</v>
      </c>
      <c r="O3" t="str">
        <f t="shared" si="2"/>
        <v>Z</v>
      </c>
    </row>
    <row r="4" spans="1:15" x14ac:dyDescent="0.3">
      <c r="A4">
        <v>2</v>
      </c>
      <c r="B4" t="s">
        <v>172</v>
      </c>
      <c r="C4" t="s">
        <v>54</v>
      </c>
      <c r="D4">
        <v>2010</v>
      </c>
      <c r="E4" t="s">
        <v>171</v>
      </c>
      <c r="F4" t="s">
        <v>135</v>
      </c>
      <c r="G4" s="18"/>
      <c r="H4" s="18"/>
      <c r="I4" s="18"/>
      <c r="J4" s="18">
        <f t="shared" si="3"/>
        <v>2</v>
      </c>
      <c r="K4" s="18" t="str">
        <f t="shared" si="4"/>
        <v>Tafijčuková</v>
      </c>
      <c r="L4" s="18" t="str">
        <f t="shared" si="5"/>
        <v>Veronika</v>
      </c>
      <c r="M4">
        <f t="shared" si="6"/>
        <v>2010</v>
      </c>
      <c r="N4" t="str">
        <f t="shared" si="7"/>
        <v>Adrien elixir team</v>
      </c>
      <c r="O4" t="str">
        <f t="shared" si="2"/>
        <v>Z</v>
      </c>
    </row>
    <row r="5" spans="1:15" x14ac:dyDescent="0.3">
      <c r="A5">
        <v>3</v>
      </c>
      <c r="B5" t="s">
        <v>173</v>
      </c>
      <c r="C5" t="s">
        <v>174</v>
      </c>
      <c r="D5">
        <v>2009</v>
      </c>
      <c r="E5" t="s">
        <v>175</v>
      </c>
      <c r="F5" t="s">
        <v>134</v>
      </c>
      <c r="J5" s="18">
        <f t="shared" si="3"/>
        <v>3</v>
      </c>
      <c r="K5" s="18" t="str">
        <f t="shared" si="4"/>
        <v>Jánošík</v>
      </c>
      <c r="L5" s="18" t="str">
        <f t="shared" si="5"/>
        <v>Dominik</v>
      </c>
      <c r="M5">
        <f t="shared" si="6"/>
        <v>2009</v>
      </c>
      <c r="N5" t="str">
        <f t="shared" si="7"/>
        <v>Atletika Vlašim</v>
      </c>
      <c r="O5" t="str">
        <f t="shared" si="2"/>
        <v>M</v>
      </c>
    </row>
    <row r="6" spans="1:15" x14ac:dyDescent="0.3">
      <c r="A6">
        <v>4</v>
      </c>
      <c r="B6" t="s">
        <v>176</v>
      </c>
      <c r="C6" t="s">
        <v>177</v>
      </c>
      <c r="D6">
        <v>2009</v>
      </c>
      <c r="E6" t="s">
        <v>178</v>
      </c>
      <c r="F6" t="s">
        <v>134</v>
      </c>
      <c r="G6" s="18"/>
      <c r="H6" s="18"/>
      <c r="I6" s="18"/>
      <c r="J6" s="18">
        <f t="shared" si="3"/>
        <v>4</v>
      </c>
      <c r="K6" s="18" t="str">
        <f t="shared" si="4"/>
        <v>Kuba</v>
      </c>
      <c r="L6" s="18" t="str">
        <f t="shared" si="5"/>
        <v>Daniel</v>
      </c>
      <c r="M6">
        <f t="shared" si="6"/>
        <v>2009</v>
      </c>
      <c r="N6" t="str">
        <f t="shared" si="7"/>
        <v>ZŠ Jitřní</v>
      </c>
      <c r="O6" t="str">
        <f t="shared" si="2"/>
        <v>M</v>
      </c>
    </row>
    <row r="7" spans="1:15" x14ac:dyDescent="0.3">
      <c r="A7">
        <v>5</v>
      </c>
      <c r="B7" t="s">
        <v>37</v>
      </c>
      <c r="C7" t="s">
        <v>17</v>
      </c>
      <c r="D7">
        <v>1985</v>
      </c>
      <c r="E7" t="s">
        <v>150</v>
      </c>
      <c r="F7" t="s">
        <v>137</v>
      </c>
      <c r="J7" s="18">
        <f t="shared" si="3"/>
        <v>5</v>
      </c>
      <c r="K7" s="18" t="str">
        <f t="shared" si="4"/>
        <v>Eliáš</v>
      </c>
      <c r="L7" s="18" t="str">
        <f t="shared" si="5"/>
        <v>Petr</v>
      </c>
      <c r="M7">
        <f t="shared" si="6"/>
        <v>1985</v>
      </c>
      <c r="N7" t="str">
        <f t="shared" si="7"/>
        <v>Praha 12 - Komořany</v>
      </c>
      <c r="O7" t="str">
        <f t="shared" si="2"/>
        <v>M</v>
      </c>
    </row>
    <row r="8" spans="1:15" x14ac:dyDescent="0.3">
      <c r="A8">
        <v>6</v>
      </c>
      <c r="B8" t="s">
        <v>179</v>
      </c>
      <c r="C8" t="s">
        <v>180</v>
      </c>
      <c r="D8">
        <v>1986</v>
      </c>
      <c r="E8" t="s">
        <v>181</v>
      </c>
      <c r="F8" t="s">
        <v>137</v>
      </c>
      <c r="J8" s="18">
        <f t="shared" si="3"/>
        <v>6</v>
      </c>
      <c r="K8" s="18" t="str">
        <f t="shared" si="4"/>
        <v>Fajta</v>
      </c>
      <c r="L8" s="18" t="str">
        <f t="shared" si="5"/>
        <v>Viktor</v>
      </c>
      <c r="M8">
        <f t="shared" si="6"/>
        <v>1986</v>
      </c>
      <c r="N8" t="str">
        <f t="shared" si="7"/>
        <v>D5</v>
      </c>
      <c r="O8" t="str">
        <f t="shared" si="2"/>
        <v>M</v>
      </c>
    </row>
    <row r="9" spans="1:15" x14ac:dyDescent="0.3">
      <c r="A9">
        <v>7</v>
      </c>
      <c r="B9" t="s">
        <v>151</v>
      </c>
      <c r="C9" t="s">
        <v>13</v>
      </c>
      <c r="D9">
        <v>1983</v>
      </c>
      <c r="E9" t="s">
        <v>152</v>
      </c>
      <c r="F9" t="s">
        <v>137</v>
      </c>
      <c r="J9" s="18">
        <f t="shared" si="3"/>
        <v>7</v>
      </c>
      <c r="K9" s="18" t="str">
        <f t="shared" si="4"/>
        <v>Herda</v>
      </c>
      <c r="L9" s="18" t="str">
        <f t="shared" si="5"/>
        <v>Jan</v>
      </c>
      <c r="M9">
        <f t="shared" si="6"/>
        <v>1983</v>
      </c>
      <c r="N9" t="str">
        <f t="shared" si="7"/>
        <v>SKP Nymburk</v>
      </c>
      <c r="O9" t="str">
        <f t="shared" si="2"/>
        <v>M</v>
      </c>
    </row>
    <row r="10" spans="1:15" x14ac:dyDescent="0.3">
      <c r="A10">
        <v>8</v>
      </c>
      <c r="B10" t="s">
        <v>148</v>
      </c>
      <c r="C10" t="s">
        <v>149</v>
      </c>
      <c r="D10">
        <v>2001</v>
      </c>
      <c r="E10" t="s">
        <v>160</v>
      </c>
      <c r="F10" t="s">
        <v>137</v>
      </c>
      <c r="J10" s="18">
        <f t="shared" si="3"/>
        <v>8</v>
      </c>
      <c r="K10" s="18" t="str">
        <f t="shared" si="4"/>
        <v>Kohout</v>
      </c>
      <c r="L10" s="18" t="str">
        <f t="shared" si="5"/>
        <v>Kryštof</v>
      </c>
      <c r="M10">
        <f t="shared" si="6"/>
        <v>2001</v>
      </c>
      <c r="N10" t="str">
        <f t="shared" si="7"/>
        <v>Sokol Senohraby</v>
      </c>
      <c r="O10" t="str">
        <f t="shared" si="2"/>
        <v>M</v>
      </c>
    </row>
    <row r="11" spans="1:15" x14ac:dyDescent="0.3">
      <c r="A11">
        <v>9</v>
      </c>
      <c r="B11" t="s">
        <v>34</v>
      </c>
      <c r="C11" t="s">
        <v>177</v>
      </c>
      <c r="D11">
        <v>1987</v>
      </c>
      <c r="E11" t="s">
        <v>182</v>
      </c>
      <c r="F11" t="s">
        <v>137</v>
      </c>
      <c r="J11" s="18">
        <f t="shared" si="3"/>
        <v>9</v>
      </c>
      <c r="K11" s="18" t="str">
        <f t="shared" si="4"/>
        <v>Novák</v>
      </c>
      <c r="L11" s="18" t="str">
        <f t="shared" si="5"/>
        <v>Daniel</v>
      </c>
      <c r="M11">
        <f t="shared" si="6"/>
        <v>1987</v>
      </c>
      <c r="N11" t="str">
        <f t="shared" si="7"/>
        <v>TJ Doksy</v>
      </c>
      <c r="O11" t="str">
        <f t="shared" si="2"/>
        <v>M</v>
      </c>
    </row>
    <row r="12" spans="1:15" x14ac:dyDescent="0.3">
      <c r="A12">
        <v>10</v>
      </c>
      <c r="B12" t="s">
        <v>16</v>
      </c>
      <c r="C12" t="s">
        <v>17</v>
      </c>
      <c r="D12">
        <v>1983</v>
      </c>
      <c r="E12" t="s">
        <v>18</v>
      </c>
      <c r="F12" t="s">
        <v>137</v>
      </c>
      <c r="J12" s="18">
        <f t="shared" si="3"/>
        <v>10</v>
      </c>
      <c r="K12" s="18" t="str">
        <f t="shared" si="4"/>
        <v>Pechek</v>
      </c>
      <c r="L12" s="18" t="str">
        <f t="shared" si="5"/>
        <v>Petr</v>
      </c>
      <c r="M12">
        <f t="shared" si="6"/>
        <v>1983</v>
      </c>
      <c r="N12" t="str">
        <f t="shared" si="7"/>
        <v>Kerteam</v>
      </c>
      <c r="O12" t="str">
        <f t="shared" si="2"/>
        <v>M</v>
      </c>
    </row>
    <row r="13" spans="1:15" x14ac:dyDescent="0.3">
      <c r="A13">
        <v>11</v>
      </c>
      <c r="B13" t="s">
        <v>153</v>
      </c>
      <c r="C13" t="s">
        <v>52</v>
      </c>
      <c r="D13">
        <v>1986</v>
      </c>
      <c r="E13" t="s">
        <v>183</v>
      </c>
      <c r="F13" t="s">
        <v>137</v>
      </c>
      <c r="J13" s="18">
        <f t="shared" si="3"/>
        <v>11</v>
      </c>
      <c r="K13" s="18" t="str">
        <f t="shared" si="4"/>
        <v>Petrányi</v>
      </c>
      <c r="L13" s="18" t="str">
        <f t="shared" si="5"/>
        <v>Radoslav</v>
      </c>
      <c r="M13">
        <f t="shared" si="6"/>
        <v>1986</v>
      </c>
      <c r="N13" t="str">
        <f t="shared" si="7"/>
        <v>Za dobrú kondíciu</v>
      </c>
      <c r="O13" t="str">
        <f t="shared" si="2"/>
        <v>M</v>
      </c>
    </row>
    <row r="14" spans="1:15" x14ac:dyDescent="0.3">
      <c r="A14">
        <v>12</v>
      </c>
      <c r="B14" t="s">
        <v>46</v>
      </c>
      <c r="C14" t="s">
        <v>47</v>
      </c>
      <c r="D14">
        <v>1984</v>
      </c>
      <c r="E14" t="s">
        <v>48</v>
      </c>
      <c r="F14" t="s">
        <v>137</v>
      </c>
      <c r="G14" s="18"/>
      <c r="H14" s="18"/>
      <c r="I14" s="18"/>
      <c r="J14" s="18">
        <f t="shared" si="3"/>
        <v>12</v>
      </c>
      <c r="K14" s="18" t="str">
        <f t="shared" si="4"/>
        <v>Svoboda</v>
      </c>
      <c r="L14" s="18" t="str">
        <f t="shared" si="5"/>
        <v>Vojtěch</v>
      </c>
      <c r="M14">
        <f t="shared" si="6"/>
        <v>1984</v>
      </c>
      <c r="N14" t="str">
        <f t="shared" si="7"/>
        <v>Modřany</v>
      </c>
      <c r="O14" t="str">
        <f t="shared" si="2"/>
        <v>M</v>
      </c>
    </row>
    <row r="15" spans="1:15" x14ac:dyDescent="0.3">
      <c r="A15">
        <v>13</v>
      </c>
      <c r="B15" t="s">
        <v>184</v>
      </c>
      <c r="C15" t="s">
        <v>26</v>
      </c>
      <c r="D15">
        <v>2000</v>
      </c>
      <c r="E15" t="s">
        <v>185</v>
      </c>
      <c r="F15" t="s">
        <v>137</v>
      </c>
      <c r="G15" s="18"/>
      <c r="H15" s="18"/>
      <c r="I15" s="18"/>
      <c r="J15" s="18">
        <f t="shared" si="3"/>
        <v>13</v>
      </c>
      <c r="K15" s="18" t="str">
        <f t="shared" si="4"/>
        <v>Šafařík</v>
      </c>
      <c r="L15" s="18" t="str">
        <f t="shared" si="5"/>
        <v>Jaroslav</v>
      </c>
      <c r="M15">
        <f t="shared" si="6"/>
        <v>2000</v>
      </c>
      <c r="N15" t="str">
        <f t="shared" si="7"/>
        <v>Rakovník, Šílenci v běhu</v>
      </c>
      <c r="O15" t="str">
        <f t="shared" si="2"/>
        <v>M</v>
      </c>
    </row>
    <row r="16" spans="1:15" x14ac:dyDescent="0.3">
      <c r="A16">
        <v>14</v>
      </c>
      <c r="B16" t="s">
        <v>57</v>
      </c>
      <c r="C16" t="s">
        <v>44</v>
      </c>
      <c r="D16">
        <v>1984</v>
      </c>
      <c r="E16" t="s">
        <v>58</v>
      </c>
      <c r="F16" t="s">
        <v>137</v>
      </c>
      <c r="G16" s="18"/>
      <c r="H16" s="18"/>
      <c r="I16" s="18"/>
      <c r="J16" s="18">
        <f t="shared" si="3"/>
        <v>14</v>
      </c>
      <c r="K16" s="18" t="str">
        <f t="shared" si="4"/>
        <v>Špak</v>
      </c>
      <c r="L16" s="18" t="str">
        <f t="shared" si="5"/>
        <v>Michal</v>
      </c>
      <c r="M16">
        <f t="shared" si="6"/>
        <v>1984</v>
      </c>
      <c r="N16" t="str">
        <f t="shared" si="7"/>
        <v>Poprad</v>
      </c>
      <c r="O16" t="str">
        <f t="shared" si="2"/>
        <v>M</v>
      </c>
    </row>
    <row r="17" spans="1:15" x14ac:dyDescent="0.3">
      <c r="A17">
        <v>15</v>
      </c>
      <c r="B17" t="s">
        <v>186</v>
      </c>
      <c r="C17" t="s">
        <v>44</v>
      </c>
      <c r="D17">
        <v>1983</v>
      </c>
      <c r="F17" t="s">
        <v>137</v>
      </c>
      <c r="J17" s="18">
        <f t="shared" si="3"/>
        <v>15</v>
      </c>
      <c r="K17" s="18" t="str">
        <f t="shared" si="4"/>
        <v>Vokrouhlík</v>
      </c>
      <c r="L17" s="18" t="str">
        <f t="shared" si="5"/>
        <v>Michal</v>
      </c>
      <c r="M17">
        <f t="shared" si="6"/>
        <v>1983</v>
      </c>
      <c r="N17">
        <f t="shared" si="7"/>
        <v>0</v>
      </c>
      <c r="O17" t="str">
        <f t="shared" si="2"/>
        <v>M</v>
      </c>
    </row>
    <row r="18" spans="1:15" x14ac:dyDescent="0.3">
      <c r="A18">
        <v>16</v>
      </c>
      <c r="B18" t="s">
        <v>187</v>
      </c>
      <c r="C18" t="s">
        <v>67</v>
      </c>
      <c r="D18">
        <v>1981</v>
      </c>
      <c r="E18" t="s">
        <v>181</v>
      </c>
      <c r="F18" t="s">
        <v>140</v>
      </c>
      <c r="G18" s="18"/>
      <c r="H18" s="18"/>
      <c r="I18" s="18"/>
      <c r="J18" s="18">
        <f t="shared" si="3"/>
        <v>16</v>
      </c>
      <c r="K18" s="18" t="str">
        <f t="shared" si="4"/>
        <v>Buchtík</v>
      </c>
      <c r="L18" s="18" t="str">
        <f t="shared" si="5"/>
        <v>Ondřej</v>
      </c>
      <c r="M18">
        <f t="shared" si="6"/>
        <v>1981</v>
      </c>
      <c r="N18" t="str">
        <f t="shared" si="7"/>
        <v>D5</v>
      </c>
      <c r="O18" t="str">
        <f t="shared" si="2"/>
        <v>M</v>
      </c>
    </row>
    <row r="19" spans="1:15" x14ac:dyDescent="0.3">
      <c r="A19">
        <v>17</v>
      </c>
      <c r="B19" t="s">
        <v>188</v>
      </c>
      <c r="C19" t="s">
        <v>72</v>
      </c>
      <c r="D19">
        <v>1979</v>
      </c>
      <c r="E19" t="s">
        <v>181</v>
      </c>
      <c r="F19" t="s">
        <v>140</v>
      </c>
      <c r="J19" s="18">
        <f t="shared" si="3"/>
        <v>17</v>
      </c>
      <c r="K19" s="18" t="str">
        <f t="shared" si="4"/>
        <v>Hejna</v>
      </c>
      <c r="L19" s="18" t="str">
        <f t="shared" si="5"/>
        <v>Pavel</v>
      </c>
      <c r="M19">
        <f t="shared" si="6"/>
        <v>1979</v>
      </c>
      <c r="N19" t="str">
        <f t="shared" si="7"/>
        <v>D5</v>
      </c>
      <c r="O19" t="str">
        <f t="shared" si="2"/>
        <v>M</v>
      </c>
    </row>
    <row r="20" spans="1:15" x14ac:dyDescent="0.3">
      <c r="A20">
        <v>18</v>
      </c>
      <c r="B20" t="s">
        <v>189</v>
      </c>
      <c r="C20" t="s">
        <v>28</v>
      </c>
      <c r="D20">
        <v>1979</v>
      </c>
      <c r="E20" t="s">
        <v>190</v>
      </c>
      <c r="F20" t="s">
        <v>140</v>
      </c>
      <c r="J20" s="18">
        <f t="shared" si="3"/>
        <v>18</v>
      </c>
      <c r="K20" s="18" t="str">
        <f t="shared" si="4"/>
        <v>Chyba</v>
      </c>
      <c r="L20" s="18" t="str">
        <f t="shared" si="5"/>
        <v>Jiří</v>
      </c>
      <c r="M20">
        <f t="shared" si="6"/>
        <v>1979</v>
      </c>
      <c r="N20" t="str">
        <f t="shared" si="7"/>
        <v>Nutrend Specialized</v>
      </c>
      <c r="O20" t="str">
        <f t="shared" si="2"/>
        <v>M</v>
      </c>
    </row>
    <row r="21" spans="1:15" x14ac:dyDescent="0.3">
      <c r="A21">
        <v>19</v>
      </c>
      <c r="B21" t="s">
        <v>29</v>
      </c>
      <c r="C21" t="s">
        <v>30</v>
      </c>
      <c r="D21">
        <v>1972</v>
      </c>
      <c r="E21" t="s">
        <v>31</v>
      </c>
      <c r="F21" t="s">
        <v>140</v>
      </c>
      <c r="J21" s="18">
        <f t="shared" si="3"/>
        <v>19</v>
      </c>
      <c r="K21" s="18" t="str">
        <f t="shared" si="4"/>
        <v>Klvaň</v>
      </c>
      <c r="L21" s="18" t="str">
        <f t="shared" si="5"/>
        <v>Norbert</v>
      </c>
      <c r="M21">
        <f t="shared" si="6"/>
        <v>1972</v>
      </c>
      <c r="N21" t="str">
        <f t="shared" si="7"/>
        <v>Sokol Kolín</v>
      </c>
      <c r="O21" t="str">
        <f t="shared" si="2"/>
        <v>M</v>
      </c>
    </row>
    <row r="22" spans="1:15" x14ac:dyDescent="0.3">
      <c r="A22">
        <v>20</v>
      </c>
      <c r="B22" t="s">
        <v>155</v>
      </c>
      <c r="C22" t="s">
        <v>156</v>
      </c>
      <c r="D22">
        <v>1976</v>
      </c>
      <c r="E22" t="s">
        <v>157</v>
      </c>
      <c r="F22" t="s">
        <v>140</v>
      </c>
      <c r="J22" s="18">
        <f t="shared" si="3"/>
        <v>20</v>
      </c>
      <c r="K22" s="18" t="str">
        <f t="shared" si="4"/>
        <v>Král</v>
      </c>
      <c r="L22" s="18" t="str">
        <f t="shared" si="5"/>
        <v>Vítězslav</v>
      </c>
      <c r="M22">
        <f t="shared" si="6"/>
        <v>1976</v>
      </c>
      <c r="N22" t="str">
        <f t="shared" si="7"/>
        <v>Rysy</v>
      </c>
      <c r="O22" t="str">
        <f t="shared" si="2"/>
        <v>M</v>
      </c>
    </row>
    <row r="23" spans="1:15" x14ac:dyDescent="0.3">
      <c r="A23">
        <v>21</v>
      </c>
      <c r="B23" t="s">
        <v>158</v>
      </c>
      <c r="C23" t="s">
        <v>23</v>
      </c>
      <c r="D23">
        <v>1979</v>
      </c>
      <c r="E23" t="s">
        <v>39</v>
      </c>
      <c r="F23" t="s">
        <v>140</v>
      </c>
      <c r="J23" s="18">
        <f t="shared" si="3"/>
        <v>21</v>
      </c>
      <c r="K23" s="18" t="str">
        <f t="shared" si="4"/>
        <v>Kulhavý</v>
      </c>
      <c r="L23" s="18" t="str">
        <f t="shared" si="5"/>
        <v>Martin</v>
      </c>
      <c r="M23">
        <f t="shared" si="6"/>
        <v>1979</v>
      </c>
      <c r="N23" t="str">
        <f t="shared" si="7"/>
        <v>Chodov</v>
      </c>
      <c r="O23" t="str">
        <f t="shared" si="2"/>
        <v>M</v>
      </c>
    </row>
    <row r="24" spans="1:15" x14ac:dyDescent="0.3">
      <c r="A24">
        <v>22</v>
      </c>
      <c r="B24" t="s">
        <v>81</v>
      </c>
      <c r="C24" t="s">
        <v>44</v>
      </c>
      <c r="D24">
        <v>1975</v>
      </c>
      <c r="E24" t="s">
        <v>51</v>
      </c>
      <c r="F24" t="s">
        <v>140</v>
      </c>
      <c r="J24" s="18">
        <f t="shared" si="3"/>
        <v>22</v>
      </c>
      <c r="K24" s="18" t="str">
        <f t="shared" si="4"/>
        <v>Mařík</v>
      </c>
      <c r="L24" s="18" t="str">
        <f t="shared" si="5"/>
        <v>Michal</v>
      </c>
      <c r="M24">
        <f t="shared" si="6"/>
        <v>1975</v>
      </c>
      <c r="N24" t="str">
        <f t="shared" si="7"/>
        <v>Praha</v>
      </c>
      <c r="O24" t="str">
        <f t="shared" si="2"/>
        <v>M</v>
      </c>
    </row>
    <row r="25" spans="1:15" x14ac:dyDescent="0.3">
      <c r="A25">
        <v>23</v>
      </c>
      <c r="B25" t="s">
        <v>159</v>
      </c>
      <c r="C25" t="s">
        <v>13</v>
      </c>
      <c r="D25">
        <v>1975</v>
      </c>
      <c r="E25" t="s">
        <v>160</v>
      </c>
      <c r="F25" t="s">
        <v>140</v>
      </c>
      <c r="J25" s="18">
        <f t="shared" si="3"/>
        <v>23</v>
      </c>
      <c r="K25" s="18" t="str">
        <f t="shared" si="4"/>
        <v>Oberlander</v>
      </c>
      <c r="L25" s="18" t="str">
        <f t="shared" si="5"/>
        <v>Jan</v>
      </c>
      <c r="M25">
        <f t="shared" si="6"/>
        <v>1975</v>
      </c>
      <c r="N25" t="str">
        <f t="shared" si="7"/>
        <v>Sokol Senohraby</v>
      </c>
      <c r="O25" t="str">
        <f t="shared" si="2"/>
        <v>M</v>
      </c>
    </row>
    <row r="26" spans="1:15" x14ac:dyDescent="0.3">
      <c r="A26">
        <v>24</v>
      </c>
      <c r="B26" t="s">
        <v>68</v>
      </c>
      <c r="C26" t="s">
        <v>69</v>
      </c>
      <c r="D26">
        <v>1980</v>
      </c>
      <c r="E26" t="s">
        <v>70</v>
      </c>
      <c r="F26" t="s">
        <v>140</v>
      </c>
      <c r="J26" s="18">
        <f t="shared" si="3"/>
        <v>24</v>
      </c>
      <c r="K26" s="18" t="str">
        <f t="shared" si="4"/>
        <v>Pech</v>
      </c>
      <c r="L26" s="18" t="str">
        <f t="shared" si="5"/>
        <v>Jindřich</v>
      </c>
      <c r="M26">
        <f t="shared" si="6"/>
        <v>1980</v>
      </c>
      <c r="N26" t="str">
        <f t="shared" si="7"/>
        <v>Žleby</v>
      </c>
      <c r="O26" t="str">
        <f t="shared" si="2"/>
        <v>M</v>
      </c>
    </row>
    <row r="27" spans="1:15" x14ac:dyDescent="0.3">
      <c r="A27">
        <v>25</v>
      </c>
      <c r="B27" t="s">
        <v>32</v>
      </c>
      <c r="C27" t="s">
        <v>13</v>
      </c>
      <c r="D27">
        <v>1975</v>
      </c>
      <c r="E27" t="s">
        <v>33</v>
      </c>
      <c r="F27" t="s">
        <v>140</v>
      </c>
      <c r="G27" s="18"/>
      <c r="H27" s="18"/>
      <c r="I27" s="18"/>
      <c r="J27" s="18">
        <f t="shared" si="3"/>
        <v>25</v>
      </c>
      <c r="K27" s="18" t="str">
        <f t="shared" si="4"/>
        <v>Pejša</v>
      </c>
      <c r="L27" s="18" t="str">
        <f t="shared" si="5"/>
        <v>Jan</v>
      </c>
      <c r="M27">
        <f t="shared" si="6"/>
        <v>1975</v>
      </c>
      <c r="N27" t="str">
        <f t="shared" si="7"/>
        <v>smí být prázdné</v>
      </c>
      <c r="O27" t="str">
        <f t="shared" si="2"/>
        <v>M</v>
      </c>
    </row>
    <row r="28" spans="1:15" x14ac:dyDescent="0.3">
      <c r="A28">
        <v>26</v>
      </c>
      <c r="B28" t="s">
        <v>191</v>
      </c>
      <c r="C28" t="s">
        <v>49</v>
      </c>
      <c r="D28">
        <v>1976</v>
      </c>
      <c r="E28" t="s">
        <v>192</v>
      </c>
      <c r="F28" t="s">
        <v>140</v>
      </c>
      <c r="J28" s="18">
        <f t="shared" si="3"/>
        <v>26</v>
      </c>
      <c r="K28" s="18" t="str">
        <f t="shared" si="4"/>
        <v>Rendl</v>
      </c>
      <c r="L28" s="18" t="str">
        <f t="shared" si="5"/>
        <v>Josef</v>
      </c>
      <c r="M28">
        <f t="shared" si="6"/>
        <v>1976</v>
      </c>
      <c r="N28" t="str">
        <f t="shared" si="7"/>
        <v>tj packa praha</v>
      </c>
      <c r="O28" t="str">
        <f t="shared" si="2"/>
        <v>M</v>
      </c>
    </row>
    <row r="29" spans="1:15" x14ac:dyDescent="0.3">
      <c r="A29">
        <v>27</v>
      </c>
      <c r="B29" t="s">
        <v>193</v>
      </c>
      <c r="C29" t="s">
        <v>67</v>
      </c>
      <c r="D29">
        <v>1978</v>
      </c>
      <c r="E29" t="s">
        <v>194</v>
      </c>
      <c r="F29" t="s">
        <v>140</v>
      </c>
      <c r="J29" s="18">
        <f t="shared" si="3"/>
        <v>27</v>
      </c>
      <c r="K29" s="18" t="str">
        <f t="shared" si="4"/>
        <v>Teplý</v>
      </c>
      <c r="L29" s="18" t="str">
        <f t="shared" si="5"/>
        <v>Ondřej</v>
      </c>
      <c r="M29">
        <f t="shared" si="6"/>
        <v>1978</v>
      </c>
      <c r="N29" t="str">
        <f t="shared" si="7"/>
        <v>Café racers</v>
      </c>
      <c r="O29" t="str">
        <f t="shared" si="2"/>
        <v>M</v>
      </c>
    </row>
    <row r="30" spans="1:15" x14ac:dyDescent="0.3">
      <c r="A30">
        <v>28</v>
      </c>
      <c r="B30" t="s">
        <v>22</v>
      </c>
      <c r="C30" t="s">
        <v>23</v>
      </c>
      <c r="D30">
        <v>1980</v>
      </c>
      <c r="E30" t="s">
        <v>24</v>
      </c>
      <c r="F30" t="s">
        <v>140</v>
      </c>
      <c r="J30" s="18">
        <f t="shared" si="3"/>
        <v>28</v>
      </c>
      <c r="K30" s="18" t="str">
        <f t="shared" si="4"/>
        <v>Turek</v>
      </c>
      <c r="L30" s="18" t="str">
        <f t="shared" si="5"/>
        <v>Martin</v>
      </c>
      <c r="M30">
        <f t="shared" si="6"/>
        <v>1980</v>
      </c>
      <c r="N30" t="str">
        <f t="shared" si="7"/>
        <v>AC Sparta Praha</v>
      </c>
      <c r="O30" t="str">
        <f t="shared" si="2"/>
        <v>M</v>
      </c>
    </row>
    <row r="31" spans="1:15" x14ac:dyDescent="0.3">
      <c r="A31">
        <v>29</v>
      </c>
      <c r="B31" t="s">
        <v>195</v>
      </c>
      <c r="C31" t="s">
        <v>13</v>
      </c>
      <c r="D31">
        <v>1977</v>
      </c>
      <c r="E31" t="s">
        <v>196</v>
      </c>
      <c r="F31" t="s">
        <v>140</v>
      </c>
      <c r="J31" s="18">
        <f t="shared" si="3"/>
        <v>29</v>
      </c>
      <c r="K31" s="18" t="str">
        <f t="shared" si="4"/>
        <v>Záruba</v>
      </c>
      <c r="L31" s="18" t="str">
        <f t="shared" si="5"/>
        <v>Jan</v>
      </c>
      <c r="M31">
        <f t="shared" si="6"/>
        <v>1977</v>
      </c>
      <c r="N31" t="str">
        <f t="shared" si="7"/>
        <v>Studenec/Vinohrady</v>
      </c>
      <c r="O31" t="str">
        <f t="shared" si="2"/>
        <v>M</v>
      </c>
    </row>
    <row r="32" spans="1:15" x14ac:dyDescent="0.3">
      <c r="A32">
        <v>30</v>
      </c>
      <c r="B32" t="s">
        <v>197</v>
      </c>
      <c r="C32" t="s">
        <v>198</v>
      </c>
      <c r="D32">
        <v>1964</v>
      </c>
      <c r="E32" t="s">
        <v>42</v>
      </c>
      <c r="F32" t="s">
        <v>139</v>
      </c>
      <c r="J32" s="18">
        <f t="shared" si="3"/>
        <v>30</v>
      </c>
      <c r="K32" s="18" t="str">
        <f t="shared" si="4"/>
        <v>Aldorf</v>
      </c>
      <c r="L32" s="18" t="str">
        <f t="shared" si="5"/>
        <v>Luboš</v>
      </c>
      <c r="M32">
        <f t="shared" si="6"/>
        <v>1964</v>
      </c>
      <c r="N32" t="str">
        <f t="shared" si="7"/>
        <v>SABZO</v>
      </c>
      <c r="O32" t="str">
        <f t="shared" si="2"/>
        <v>M</v>
      </c>
    </row>
    <row r="33" spans="1:15" x14ac:dyDescent="0.3">
      <c r="A33">
        <v>31</v>
      </c>
      <c r="B33" t="s">
        <v>65</v>
      </c>
      <c r="C33" t="s">
        <v>23</v>
      </c>
      <c r="D33">
        <v>1963</v>
      </c>
      <c r="E33" t="s">
        <v>66</v>
      </c>
      <c r="F33" t="s">
        <v>139</v>
      </c>
      <c r="J33" s="18">
        <f t="shared" si="3"/>
        <v>31</v>
      </c>
      <c r="K33" s="18" t="str">
        <f t="shared" si="4"/>
        <v>Diviš</v>
      </c>
      <c r="L33" s="18" t="str">
        <f t="shared" si="5"/>
        <v>Martin</v>
      </c>
      <c r="M33">
        <f t="shared" si="6"/>
        <v>1963</v>
      </c>
      <c r="N33" t="str">
        <f t="shared" si="7"/>
        <v>SNB Praha</v>
      </c>
      <c r="O33" t="str">
        <f t="shared" ref="O33:O64" si="8">IF(F33="Juniorky","Z",IF(LEFT(F33,4)="ženy","Z","M"))</f>
        <v>M</v>
      </c>
    </row>
    <row r="34" spans="1:15" x14ac:dyDescent="0.3">
      <c r="A34">
        <v>32</v>
      </c>
      <c r="B34" t="s">
        <v>199</v>
      </c>
      <c r="C34" t="s">
        <v>71</v>
      </c>
      <c r="D34">
        <v>1971</v>
      </c>
      <c r="E34" t="s">
        <v>200</v>
      </c>
      <c r="F34" t="s">
        <v>139</v>
      </c>
      <c r="J34" s="18">
        <f t="shared" ref="J34:J68" si="9">A34</f>
        <v>32</v>
      </c>
      <c r="K34" s="18" t="str">
        <f t="shared" si="4"/>
        <v>Duchoň</v>
      </c>
      <c r="L34" s="18" t="str">
        <f t="shared" si="5"/>
        <v>David</v>
      </c>
      <c r="M34">
        <f t="shared" si="6"/>
        <v>1971</v>
      </c>
      <c r="N34" t="str">
        <f t="shared" si="7"/>
        <v>Praha Újezd</v>
      </c>
      <c r="O34" t="str">
        <f t="shared" si="8"/>
        <v>M</v>
      </c>
    </row>
    <row r="35" spans="1:15" x14ac:dyDescent="0.3">
      <c r="A35">
        <v>33</v>
      </c>
      <c r="B35" t="s">
        <v>173</v>
      </c>
      <c r="C35" t="s">
        <v>201</v>
      </c>
      <c r="D35">
        <v>1971</v>
      </c>
      <c r="E35" t="s">
        <v>202</v>
      </c>
      <c r="F35" t="s">
        <v>139</v>
      </c>
      <c r="G35" s="18"/>
      <c r="H35" s="18"/>
      <c r="I35" s="18"/>
      <c r="J35" s="18">
        <f t="shared" si="9"/>
        <v>33</v>
      </c>
      <c r="K35" s="18" t="str">
        <f t="shared" si="4"/>
        <v>Jánošík</v>
      </c>
      <c r="L35" s="18" t="str">
        <f t="shared" si="5"/>
        <v>Rudolf</v>
      </c>
      <c r="M35">
        <f t="shared" ref="M35:M68" si="10">D35</f>
        <v>1971</v>
      </c>
      <c r="N35" t="str">
        <f t="shared" si="7"/>
        <v>Vlašim</v>
      </c>
      <c r="O35" t="str">
        <f t="shared" si="8"/>
        <v>M</v>
      </c>
    </row>
    <row r="36" spans="1:15" x14ac:dyDescent="0.3">
      <c r="A36">
        <v>34</v>
      </c>
      <c r="B36" t="s">
        <v>203</v>
      </c>
      <c r="C36" t="s">
        <v>28</v>
      </c>
      <c r="D36">
        <v>1971</v>
      </c>
      <c r="E36" t="s">
        <v>204</v>
      </c>
      <c r="F36" t="s">
        <v>139</v>
      </c>
      <c r="J36" s="18">
        <f t="shared" si="9"/>
        <v>34</v>
      </c>
      <c r="K36" s="18" t="str">
        <f t="shared" si="4"/>
        <v>Kalista</v>
      </c>
      <c r="L36" s="18" t="str">
        <f t="shared" si="5"/>
        <v>Jiří</v>
      </c>
      <c r="M36">
        <f t="shared" si="10"/>
        <v>1971</v>
      </c>
      <c r="N36" t="str">
        <f t="shared" si="7"/>
        <v>SK Praga Praha</v>
      </c>
      <c r="O36" t="str">
        <f t="shared" si="8"/>
        <v>M</v>
      </c>
    </row>
    <row r="37" spans="1:15" x14ac:dyDescent="0.3">
      <c r="A37">
        <v>35</v>
      </c>
      <c r="B37" t="s">
        <v>205</v>
      </c>
      <c r="C37" t="s">
        <v>206</v>
      </c>
      <c r="D37">
        <v>1971</v>
      </c>
      <c r="E37" t="s">
        <v>207</v>
      </c>
      <c r="F37" t="s">
        <v>139</v>
      </c>
      <c r="J37" s="18">
        <f t="shared" si="9"/>
        <v>35</v>
      </c>
      <c r="K37" s="18" t="str">
        <f t="shared" si="4"/>
        <v>Koudelka</v>
      </c>
      <c r="L37" s="18" t="str">
        <f t="shared" si="5"/>
        <v>Drahomír</v>
      </c>
      <c r="M37">
        <f t="shared" si="10"/>
        <v>1971</v>
      </c>
      <c r="N37" t="str">
        <f t="shared" si="7"/>
        <v>Meixner Consulting</v>
      </c>
      <c r="O37" t="str">
        <f t="shared" si="8"/>
        <v>M</v>
      </c>
    </row>
    <row r="38" spans="1:15" x14ac:dyDescent="0.3">
      <c r="A38">
        <v>36</v>
      </c>
      <c r="B38" t="s">
        <v>110</v>
      </c>
      <c r="C38" t="s">
        <v>38</v>
      </c>
      <c r="D38">
        <v>1963</v>
      </c>
      <c r="E38" t="s">
        <v>154</v>
      </c>
      <c r="F38" t="s">
        <v>139</v>
      </c>
      <c r="J38" s="18">
        <f t="shared" si="9"/>
        <v>36</v>
      </c>
      <c r="K38" s="18" t="str">
        <f t="shared" si="4"/>
        <v>Ledvina</v>
      </c>
      <c r="L38" s="18" t="str">
        <f t="shared" si="5"/>
        <v>Tomáš</v>
      </c>
      <c r="M38">
        <f t="shared" si="10"/>
        <v>1963</v>
      </c>
      <c r="N38" t="str">
        <f t="shared" si="7"/>
        <v>Bonbon</v>
      </c>
      <c r="O38" t="str">
        <f t="shared" si="8"/>
        <v>M</v>
      </c>
    </row>
    <row r="39" spans="1:15" x14ac:dyDescent="0.3">
      <c r="A39">
        <v>37</v>
      </c>
      <c r="B39" t="s">
        <v>117</v>
      </c>
      <c r="C39" t="s">
        <v>49</v>
      </c>
      <c r="D39">
        <v>1969</v>
      </c>
      <c r="E39" t="s">
        <v>19</v>
      </c>
      <c r="F39" t="s">
        <v>139</v>
      </c>
      <c r="J39" s="18">
        <f t="shared" si="9"/>
        <v>37</v>
      </c>
      <c r="K39" s="18" t="str">
        <f t="shared" si="4"/>
        <v>Leitner</v>
      </c>
      <c r="L39" s="18" t="str">
        <f t="shared" si="5"/>
        <v>Josef</v>
      </c>
      <c r="M39">
        <f t="shared" si="10"/>
        <v>1969</v>
      </c>
      <c r="N39" t="str">
        <f t="shared" si="7"/>
        <v>Příbram</v>
      </c>
      <c r="O39" t="str">
        <f t="shared" si="8"/>
        <v>M</v>
      </c>
    </row>
    <row r="40" spans="1:15" x14ac:dyDescent="0.3">
      <c r="A40">
        <v>38</v>
      </c>
      <c r="B40" t="s">
        <v>34</v>
      </c>
      <c r="C40" t="s">
        <v>40</v>
      </c>
      <c r="D40">
        <v>1970</v>
      </c>
      <c r="E40" t="s">
        <v>41</v>
      </c>
      <c r="F40" t="s">
        <v>139</v>
      </c>
      <c r="J40" s="18">
        <f t="shared" si="9"/>
        <v>38</v>
      </c>
      <c r="K40" s="18" t="str">
        <f t="shared" si="4"/>
        <v>Novák</v>
      </c>
      <c r="L40" s="18" t="str">
        <f t="shared" si="5"/>
        <v>Radomír</v>
      </c>
      <c r="M40">
        <f t="shared" si="10"/>
        <v>1970</v>
      </c>
      <c r="N40" t="str">
        <f t="shared" si="7"/>
        <v>Laco Team</v>
      </c>
      <c r="O40" t="str">
        <f t="shared" si="8"/>
        <v>M</v>
      </c>
    </row>
    <row r="41" spans="1:15" x14ac:dyDescent="0.3">
      <c r="A41">
        <v>39</v>
      </c>
      <c r="B41" t="s">
        <v>161</v>
      </c>
      <c r="C41" t="s">
        <v>162</v>
      </c>
      <c r="D41">
        <v>1969</v>
      </c>
      <c r="E41" t="s">
        <v>163</v>
      </c>
      <c r="F41" t="s">
        <v>139</v>
      </c>
      <c r="G41" s="18"/>
      <c r="H41" s="18"/>
      <c r="I41" s="18"/>
      <c r="J41" s="18">
        <f t="shared" si="9"/>
        <v>39</v>
      </c>
      <c r="K41" s="18" t="str">
        <f t="shared" si="4"/>
        <v>Pautov</v>
      </c>
      <c r="L41" s="18" t="str">
        <f t="shared" si="5"/>
        <v>Sergey</v>
      </c>
      <c r="M41">
        <f t="shared" si="10"/>
        <v>1969</v>
      </c>
      <c r="N41" t="str">
        <f t="shared" si="7"/>
        <v>Letiště Praha</v>
      </c>
      <c r="O41" t="str">
        <f t="shared" si="8"/>
        <v>M</v>
      </c>
    </row>
    <row r="42" spans="1:15" x14ac:dyDescent="0.3">
      <c r="A42">
        <v>40</v>
      </c>
      <c r="B42" t="s">
        <v>208</v>
      </c>
      <c r="C42" t="s">
        <v>85</v>
      </c>
      <c r="D42">
        <v>1962</v>
      </c>
      <c r="E42" t="s">
        <v>154</v>
      </c>
      <c r="F42" t="s">
        <v>139</v>
      </c>
      <c r="G42" s="18"/>
      <c r="H42" s="18"/>
      <c r="I42" s="18"/>
      <c r="J42" s="18">
        <f t="shared" si="9"/>
        <v>40</v>
      </c>
      <c r="K42" s="18" t="str">
        <f t="shared" si="4"/>
        <v>Slamiak</v>
      </c>
      <c r="L42" s="18" t="str">
        <f t="shared" si="5"/>
        <v>Stanislav</v>
      </c>
      <c r="M42">
        <f t="shared" si="10"/>
        <v>1962</v>
      </c>
      <c r="N42" t="str">
        <f t="shared" si="7"/>
        <v>Bonbon</v>
      </c>
      <c r="O42" t="str">
        <f t="shared" si="8"/>
        <v>M</v>
      </c>
    </row>
    <row r="43" spans="1:15" x14ac:dyDescent="0.3">
      <c r="A43">
        <v>41</v>
      </c>
      <c r="B43" t="s">
        <v>35</v>
      </c>
      <c r="C43" t="s">
        <v>17</v>
      </c>
      <c r="D43">
        <v>1965</v>
      </c>
      <c r="E43" t="s">
        <v>164</v>
      </c>
      <c r="F43" t="s">
        <v>139</v>
      </c>
      <c r="J43" s="18">
        <f t="shared" si="9"/>
        <v>41</v>
      </c>
      <c r="K43" s="18" t="str">
        <f t="shared" si="4"/>
        <v>Soukup</v>
      </c>
      <c r="L43" s="18" t="str">
        <f t="shared" si="5"/>
        <v>Petr</v>
      </c>
      <c r="M43">
        <f t="shared" si="10"/>
        <v>1965</v>
      </c>
      <c r="N43" t="str">
        <f t="shared" si="7"/>
        <v>KOVOHUTĚ Příbram</v>
      </c>
      <c r="O43" t="str">
        <f t="shared" si="8"/>
        <v>M</v>
      </c>
    </row>
    <row r="44" spans="1:15" x14ac:dyDescent="0.3">
      <c r="A44">
        <v>42</v>
      </c>
      <c r="B44" t="s">
        <v>209</v>
      </c>
      <c r="C44" t="s">
        <v>40</v>
      </c>
      <c r="D44">
        <v>1963</v>
      </c>
      <c r="E44" t="s">
        <v>18</v>
      </c>
      <c r="F44" t="s">
        <v>139</v>
      </c>
      <c r="G44" s="18"/>
      <c r="H44" s="18"/>
      <c r="I44" s="18"/>
      <c r="J44" s="18">
        <f t="shared" si="9"/>
        <v>42</v>
      </c>
      <c r="K44" s="18" t="str">
        <f t="shared" si="4"/>
        <v>Vávra</v>
      </c>
      <c r="L44" s="18" t="str">
        <f t="shared" si="5"/>
        <v>Radomír</v>
      </c>
      <c r="M44">
        <f t="shared" si="10"/>
        <v>1963</v>
      </c>
      <c r="N44" t="str">
        <f t="shared" si="7"/>
        <v>Kerteam</v>
      </c>
      <c r="O44" t="str">
        <f t="shared" si="8"/>
        <v>M</v>
      </c>
    </row>
    <row r="45" spans="1:15" x14ac:dyDescent="0.3">
      <c r="A45">
        <v>43</v>
      </c>
      <c r="B45" t="s">
        <v>43</v>
      </c>
      <c r="C45" t="s">
        <v>44</v>
      </c>
      <c r="D45">
        <v>1963</v>
      </c>
      <c r="E45" t="s">
        <v>45</v>
      </c>
      <c r="F45" t="s">
        <v>139</v>
      </c>
      <c r="J45" s="18">
        <f t="shared" si="9"/>
        <v>43</v>
      </c>
      <c r="K45" s="18" t="str">
        <f t="shared" si="4"/>
        <v>Živný</v>
      </c>
      <c r="L45" s="18" t="str">
        <f t="shared" si="5"/>
        <v>Michal</v>
      </c>
      <c r="M45">
        <f t="shared" si="10"/>
        <v>1963</v>
      </c>
      <c r="N45" t="str">
        <f t="shared" si="7"/>
        <v>Stromovka</v>
      </c>
      <c r="O45" t="str">
        <f t="shared" si="8"/>
        <v>M</v>
      </c>
    </row>
    <row r="46" spans="1:15" x14ac:dyDescent="0.3">
      <c r="A46">
        <v>44</v>
      </c>
      <c r="B46" t="s">
        <v>84</v>
      </c>
      <c r="C46" t="s">
        <v>25</v>
      </c>
      <c r="D46">
        <v>1959</v>
      </c>
      <c r="E46" t="s">
        <v>83</v>
      </c>
      <c r="F46" t="s">
        <v>141</v>
      </c>
      <c r="J46" s="18">
        <f t="shared" si="9"/>
        <v>44</v>
      </c>
      <c r="K46" s="18" t="str">
        <f t="shared" si="4"/>
        <v>Kratochvíl</v>
      </c>
      <c r="L46" s="18" t="str">
        <f t="shared" si="5"/>
        <v>Miroslav</v>
      </c>
      <c r="M46">
        <f t="shared" si="10"/>
        <v>1959</v>
      </c>
      <c r="N46" t="str">
        <f t="shared" si="7"/>
        <v>Sokol Hlubočepy</v>
      </c>
      <c r="O46" t="str">
        <f t="shared" si="8"/>
        <v>M</v>
      </c>
    </row>
    <row r="47" spans="1:15" x14ac:dyDescent="0.3">
      <c r="A47">
        <v>45</v>
      </c>
      <c r="B47" t="s">
        <v>34</v>
      </c>
      <c r="C47" t="s">
        <v>72</v>
      </c>
      <c r="D47">
        <v>1953</v>
      </c>
      <c r="E47" t="s">
        <v>42</v>
      </c>
      <c r="F47" t="s">
        <v>141</v>
      </c>
      <c r="J47" s="18">
        <f t="shared" si="9"/>
        <v>45</v>
      </c>
      <c r="K47" s="18" t="str">
        <f t="shared" si="4"/>
        <v>Novák</v>
      </c>
      <c r="L47" s="18" t="str">
        <f t="shared" si="5"/>
        <v>Pavel</v>
      </c>
      <c r="M47">
        <f t="shared" si="10"/>
        <v>1953</v>
      </c>
      <c r="N47" t="str">
        <f t="shared" si="7"/>
        <v>SABZO</v>
      </c>
      <c r="O47" t="str">
        <f t="shared" si="8"/>
        <v>M</v>
      </c>
    </row>
    <row r="48" spans="1:15" x14ac:dyDescent="0.3">
      <c r="A48">
        <v>46</v>
      </c>
      <c r="B48" t="s">
        <v>210</v>
      </c>
      <c r="C48" t="s">
        <v>106</v>
      </c>
      <c r="D48">
        <v>1956</v>
      </c>
      <c r="E48" t="s">
        <v>211</v>
      </c>
      <c r="F48" t="s">
        <v>141</v>
      </c>
      <c r="J48" s="18">
        <f t="shared" si="9"/>
        <v>46</v>
      </c>
      <c r="K48" s="18" t="str">
        <f t="shared" si="4"/>
        <v>Roubík</v>
      </c>
      <c r="L48" s="18" t="str">
        <f t="shared" si="5"/>
        <v>František</v>
      </c>
      <c r="M48">
        <f t="shared" si="10"/>
        <v>1956</v>
      </c>
      <c r="N48" t="str">
        <f t="shared" si="7"/>
        <v>Čerčany</v>
      </c>
      <c r="O48" t="str">
        <f t="shared" si="8"/>
        <v>M</v>
      </c>
    </row>
    <row r="49" spans="1:15" x14ac:dyDescent="0.3">
      <c r="A49">
        <v>47</v>
      </c>
      <c r="B49" t="s">
        <v>108</v>
      </c>
      <c r="C49" t="s">
        <v>109</v>
      </c>
      <c r="D49">
        <v>1958</v>
      </c>
      <c r="E49" t="s">
        <v>73</v>
      </c>
      <c r="F49" t="s">
        <v>141</v>
      </c>
      <c r="J49" s="18">
        <f t="shared" si="9"/>
        <v>47</v>
      </c>
      <c r="K49" s="18" t="str">
        <f t="shared" si="4"/>
        <v>Rožánek</v>
      </c>
      <c r="L49" s="18" t="str">
        <f t="shared" si="5"/>
        <v>Vladimír</v>
      </c>
      <c r="M49">
        <f t="shared" si="10"/>
        <v>1958</v>
      </c>
      <c r="N49" t="str">
        <f t="shared" si="7"/>
        <v>SABZO Praha</v>
      </c>
      <c r="O49" t="str">
        <f t="shared" si="8"/>
        <v>M</v>
      </c>
    </row>
    <row r="50" spans="1:15" x14ac:dyDescent="0.3">
      <c r="A50">
        <v>48</v>
      </c>
      <c r="B50" t="s">
        <v>98</v>
      </c>
      <c r="C50" t="s">
        <v>69</v>
      </c>
      <c r="D50">
        <v>1956</v>
      </c>
      <c r="E50" t="s">
        <v>99</v>
      </c>
      <c r="F50" t="s">
        <v>141</v>
      </c>
      <c r="J50" s="18">
        <f t="shared" si="9"/>
        <v>48</v>
      </c>
      <c r="K50" s="18" t="str">
        <f t="shared" si="4"/>
        <v>Šesták</v>
      </c>
      <c r="L50" s="18" t="str">
        <f t="shared" si="5"/>
        <v>Jindřich</v>
      </c>
      <c r="M50">
        <f t="shared" si="10"/>
        <v>1956</v>
      </c>
      <c r="N50" t="str">
        <f t="shared" si="7"/>
        <v>ASP</v>
      </c>
      <c r="O50" t="str">
        <f t="shared" si="8"/>
        <v>M</v>
      </c>
    </row>
    <row r="51" spans="1:15" x14ac:dyDescent="0.3">
      <c r="A51">
        <v>49</v>
      </c>
      <c r="B51" t="s">
        <v>87</v>
      </c>
      <c r="C51" t="s">
        <v>28</v>
      </c>
      <c r="D51">
        <v>1958</v>
      </c>
      <c r="E51" t="s">
        <v>102</v>
      </c>
      <c r="F51" t="s">
        <v>141</v>
      </c>
      <c r="G51" s="18"/>
      <c r="H51" s="18"/>
      <c r="I51" s="18"/>
      <c r="J51" s="18">
        <f t="shared" si="9"/>
        <v>49</v>
      </c>
      <c r="K51" s="18" t="str">
        <f t="shared" si="4"/>
        <v>Šťástka</v>
      </c>
      <c r="L51" s="18" t="str">
        <f t="shared" si="5"/>
        <v>Jiří</v>
      </c>
      <c r="M51">
        <f t="shared" si="10"/>
        <v>1958</v>
      </c>
      <c r="N51" t="str">
        <f t="shared" si="7"/>
        <v>Sabzo</v>
      </c>
      <c r="O51" t="str">
        <f t="shared" si="8"/>
        <v>M</v>
      </c>
    </row>
    <row r="52" spans="1:15" x14ac:dyDescent="0.3">
      <c r="A52">
        <v>50</v>
      </c>
      <c r="B52" t="s">
        <v>80</v>
      </c>
      <c r="C52" t="s">
        <v>49</v>
      </c>
      <c r="D52">
        <v>1956</v>
      </c>
      <c r="E52" t="s">
        <v>42</v>
      </c>
      <c r="F52" t="s">
        <v>141</v>
      </c>
      <c r="J52" s="18">
        <f t="shared" si="9"/>
        <v>50</v>
      </c>
      <c r="K52" s="18" t="str">
        <f t="shared" si="4"/>
        <v>Urban</v>
      </c>
      <c r="L52" s="18" t="str">
        <f t="shared" si="5"/>
        <v>Josef</v>
      </c>
      <c r="M52">
        <f t="shared" si="10"/>
        <v>1956</v>
      </c>
      <c r="N52" t="str">
        <f t="shared" si="7"/>
        <v>SABZO</v>
      </c>
      <c r="O52" t="str">
        <f t="shared" si="8"/>
        <v>M</v>
      </c>
    </row>
    <row r="53" spans="1:15" x14ac:dyDescent="0.3">
      <c r="A53">
        <v>51</v>
      </c>
      <c r="B53" t="s">
        <v>61</v>
      </c>
      <c r="C53" t="s">
        <v>62</v>
      </c>
      <c r="D53">
        <v>1960</v>
      </c>
      <c r="E53" t="s">
        <v>63</v>
      </c>
      <c r="F53" t="s">
        <v>141</v>
      </c>
      <c r="J53" s="18">
        <f t="shared" si="9"/>
        <v>51</v>
      </c>
      <c r="K53" s="18" t="str">
        <f t="shared" si="4"/>
        <v>Vlček</v>
      </c>
      <c r="L53" s="18" t="str">
        <f t="shared" si="5"/>
        <v>Bohumil</v>
      </c>
      <c r="M53">
        <f t="shared" si="10"/>
        <v>1960</v>
      </c>
      <c r="N53" t="str">
        <f t="shared" si="7"/>
        <v>Praha 13</v>
      </c>
      <c r="O53" t="str">
        <f t="shared" si="8"/>
        <v>M</v>
      </c>
    </row>
    <row r="54" spans="1:15" x14ac:dyDescent="0.3">
      <c r="A54">
        <v>52</v>
      </c>
      <c r="B54" t="s">
        <v>100</v>
      </c>
      <c r="C54" t="s">
        <v>17</v>
      </c>
      <c r="D54">
        <v>1959</v>
      </c>
      <c r="E54" t="s">
        <v>101</v>
      </c>
      <c r="F54" t="s">
        <v>141</v>
      </c>
      <c r="J54" s="18">
        <f t="shared" si="9"/>
        <v>52</v>
      </c>
      <c r="K54" s="18" t="str">
        <f t="shared" si="4"/>
        <v>Volný</v>
      </c>
      <c r="L54" s="18" t="str">
        <f t="shared" si="5"/>
        <v>Petr</v>
      </c>
      <c r="M54">
        <f t="shared" si="10"/>
        <v>1959</v>
      </c>
      <c r="N54" t="str">
        <f t="shared" si="7"/>
        <v>Relax medvědice</v>
      </c>
      <c r="O54" t="str">
        <f t="shared" si="8"/>
        <v>M</v>
      </c>
    </row>
    <row r="55" spans="1:15" x14ac:dyDescent="0.3">
      <c r="A55">
        <v>53</v>
      </c>
      <c r="B55" t="s">
        <v>116</v>
      </c>
      <c r="C55" t="s">
        <v>17</v>
      </c>
      <c r="D55">
        <v>1946</v>
      </c>
      <c r="E55" t="s">
        <v>42</v>
      </c>
      <c r="F55" t="s">
        <v>143</v>
      </c>
      <c r="G55" s="18"/>
      <c r="H55" s="18"/>
      <c r="I55" s="18"/>
      <c r="J55" s="18">
        <f t="shared" si="9"/>
        <v>53</v>
      </c>
      <c r="K55" s="18" t="str">
        <f t="shared" si="4"/>
        <v>Březina</v>
      </c>
      <c r="L55" s="18" t="str">
        <f t="shared" si="5"/>
        <v>Petr</v>
      </c>
      <c r="M55">
        <f t="shared" si="10"/>
        <v>1946</v>
      </c>
      <c r="N55" t="str">
        <f t="shared" si="7"/>
        <v>SABZO</v>
      </c>
      <c r="O55" t="str">
        <f t="shared" si="8"/>
        <v>M</v>
      </c>
    </row>
    <row r="56" spans="1:15" x14ac:dyDescent="0.3">
      <c r="A56">
        <v>54</v>
      </c>
      <c r="B56" t="s">
        <v>96</v>
      </c>
      <c r="C56" t="s">
        <v>97</v>
      </c>
      <c r="D56">
        <v>1947</v>
      </c>
      <c r="E56" t="s">
        <v>73</v>
      </c>
      <c r="F56" t="s">
        <v>143</v>
      </c>
      <c r="J56" s="18">
        <f t="shared" si="9"/>
        <v>54</v>
      </c>
      <c r="K56" s="18" t="str">
        <f t="shared" si="4"/>
        <v>Nový</v>
      </c>
      <c r="L56" s="18" t="str">
        <f t="shared" si="5"/>
        <v>Břetislav</v>
      </c>
      <c r="M56">
        <f t="shared" si="10"/>
        <v>1947</v>
      </c>
      <c r="N56" t="str">
        <f t="shared" si="7"/>
        <v>SABZO Praha</v>
      </c>
      <c r="O56" t="str">
        <f t="shared" si="8"/>
        <v>M</v>
      </c>
    </row>
    <row r="57" spans="1:15" x14ac:dyDescent="0.3">
      <c r="A57">
        <v>55</v>
      </c>
      <c r="B57" t="s">
        <v>112</v>
      </c>
      <c r="C57" t="s">
        <v>25</v>
      </c>
      <c r="D57">
        <v>1951</v>
      </c>
      <c r="E57" t="s">
        <v>113</v>
      </c>
      <c r="F57" t="s">
        <v>143</v>
      </c>
      <c r="J57" s="18">
        <f t="shared" si="9"/>
        <v>55</v>
      </c>
      <c r="K57" s="18" t="str">
        <f t="shared" si="4"/>
        <v>Pucholt</v>
      </c>
      <c r="L57" s="18" t="str">
        <f t="shared" si="5"/>
        <v>Miroslav</v>
      </c>
      <c r="M57">
        <f t="shared" si="10"/>
        <v>1951</v>
      </c>
      <c r="N57" t="str">
        <f t="shared" si="7"/>
        <v>SABZO / Praha</v>
      </c>
      <c r="O57" t="str">
        <f t="shared" si="8"/>
        <v>M</v>
      </c>
    </row>
    <row r="58" spans="1:15" x14ac:dyDescent="0.3">
      <c r="A58">
        <v>56</v>
      </c>
      <c r="B58" t="s">
        <v>21</v>
      </c>
      <c r="C58" t="s">
        <v>107</v>
      </c>
      <c r="D58">
        <v>1944</v>
      </c>
      <c r="E58" t="s">
        <v>165</v>
      </c>
      <c r="F58" t="s">
        <v>143</v>
      </c>
      <c r="J58" s="18">
        <f t="shared" si="9"/>
        <v>56</v>
      </c>
      <c r="K58" s="18" t="str">
        <f t="shared" si="4"/>
        <v>Šimon</v>
      </c>
      <c r="L58" s="18" t="str">
        <f t="shared" si="5"/>
        <v>Miloš</v>
      </c>
      <c r="M58">
        <f t="shared" si="10"/>
        <v>1944</v>
      </c>
      <c r="N58" t="str">
        <f t="shared" si="7"/>
        <v>PSK UNION Praha</v>
      </c>
      <c r="O58" t="str">
        <f t="shared" si="8"/>
        <v>M</v>
      </c>
    </row>
    <row r="59" spans="1:15" x14ac:dyDescent="0.3">
      <c r="A59">
        <v>57</v>
      </c>
      <c r="B59" t="s">
        <v>212</v>
      </c>
      <c r="C59" t="s">
        <v>91</v>
      </c>
      <c r="D59">
        <v>1988</v>
      </c>
      <c r="E59" t="s">
        <v>213</v>
      </c>
      <c r="F59" t="s">
        <v>142</v>
      </c>
      <c r="J59" s="18">
        <f t="shared" si="9"/>
        <v>57</v>
      </c>
      <c r="K59" s="18" t="str">
        <f t="shared" si="4"/>
        <v>Lagová</v>
      </c>
      <c r="L59" s="18" t="str">
        <f t="shared" si="5"/>
        <v>Alena</v>
      </c>
      <c r="M59">
        <f t="shared" si="10"/>
        <v>1988</v>
      </c>
      <c r="N59" t="str">
        <f t="shared" si="7"/>
        <v>DB Tragédky</v>
      </c>
      <c r="O59" t="str">
        <f t="shared" si="8"/>
        <v>Z</v>
      </c>
    </row>
    <row r="60" spans="1:15" x14ac:dyDescent="0.3">
      <c r="A60">
        <v>58</v>
      </c>
      <c r="B60" t="s">
        <v>214</v>
      </c>
      <c r="C60" t="s">
        <v>92</v>
      </c>
      <c r="D60">
        <v>1991</v>
      </c>
      <c r="E60" t="s">
        <v>70</v>
      </c>
      <c r="F60" t="s">
        <v>142</v>
      </c>
      <c r="J60" s="18">
        <f t="shared" si="9"/>
        <v>58</v>
      </c>
      <c r="K60" s="18" t="str">
        <f t="shared" si="4"/>
        <v>Pechová</v>
      </c>
      <c r="L60" s="18" t="str">
        <f t="shared" si="5"/>
        <v>Jitka</v>
      </c>
      <c r="M60">
        <f t="shared" si="10"/>
        <v>1991</v>
      </c>
      <c r="N60" t="str">
        <f t="shared" si="7"/>
        <v>Žleby</v>
      </c>
      <c r="O60" t="str">
        <f t="shared" si="8"/>
        <v>Z</v>
      </c>
    </row>
    <row r="61" spans="1:15" x14ac:dyDescent="0.3">
      <c r="A61">
        <v>59</v>
      </c>
      <c r="B61" t="s">
        <v>215</v>
      </c>
      <c r="C61" t="s">
        <v>216</v>
      </c>
      <c r="D61">
        <v>2000</v>
      </c>
      <c r="E61" t="s">
        <v>217</v>
      </c>
      <c r="F61" t="s">
        <v>142</v>
      </c>
      <c r="J61" s="18">
        <f t="shared" si="9"/>
        <v>59</v>
      </c>
      <c r="K61" s="18" t="str">
        <f t="shared" si="4"/>
        <v>Uxová</v>
      </c>
      <c r="L61" s="18" t="str">
        <f t="shared" si="5"/>
        <v>Anett</v>
      </c>
      <c r="M61">
        <f t="shared" si="10"/>
        <v>2000</v>
      </c>
      <c r="N61" t="str">
        <f t="shared" si="7"/>
        <v>URT Beroun, Šílenci v běhu</v>
      </c>
      <c r="O61" t="str">
        <f t="shared" si="8"/>
        <v>Z</v>
      </c>
    </row>
    <row r="62" spans="1:15" x14ac:dyDescent="0.3">
      <c r="A62">
        <v>60</v>
      </c>
      <c r="B62" t="s">
        <v>218</v>
      </c>
      <c r="C62" t="s">
        <v>59</v>
      </c>
      <c r="D62">
        <v>1985</v>
      </c>
      <c r="E62" t="s">
        <v>219</v>
      </c>
      <c r="F62" t="s">
        <v>144</v>
      </c>
      <c r="J62" s="18">
        <f t="shared" si="9"/>
        <v>60</v>
      </c>
      <c r="K62" s="18" t="str">
        <f t="shared" si="4"/>
        <v>Kučerová</v>
      </c>
      <c r="L62" s="18" t="str">
        <f t="shared" si="5"/>
        <v>Iveta</v>
      </c>
      <c r="M62">
        <f t="shared" si="10"/>
        <v>1985</v>
      </c>
      <c r="N62" t="str">
        <f t="shared" si="7"/>
        <v>TJ Sokol Unhošť</v>
      </c>
      <c r="O62" t="str">
        <f t="shared" si="8"/>
        <v>Z</v>
      </c>
    </row>
    <row r="63" spans="1:15" x14ac:dyDescent="0.3">
      <c r="A63">
        <v>61</v>
      </c>
      <c r="B63" t="s">
        <v>88</v>
      </c>
      <c r="C63" t="s">
        <v>89</v>
      </c>
      <c r="D63">
        <v>1974</v>
      </c>
      <c r="E63" t="s">
        <v>154</v>
      </c>
      <c r="F63" t="s">
        <v>136</v>
      </c>
      <c r="J63" s="18">
        <f t="shared" si="9"/>
        <v>61</v>
      </c>
      <c r="K63" s="18" t="str">
        <f t="shared" si="4"/>
        <v>Bařtipánová</v>
      </c>
      <c r="L63" s="18" t="str">
        <f t="shared" si="5"/>
        <v>Ivana</v>
      </c>
      <c r="M63">
        <f t="shared" si="10"/>
        <v>1974</v>
      </c>
      <c r="N63" t="str">
        <f t="shared" si="7"/>
        <v>Bonbon</v>
      </c>
      <c r="O63" t="str">
        <f t="shared" si="8"/>
        <v>Z</v>
      </c>
    </row>
    <row r="64" spans="1:15" x14ac:dyDescent="0.3">
      <c r="A64">
        <v>62</v>
      </c>
      <c r="B64" t="s">
        <v>103</v>
      </c>
      <c r="C64" t="s">
        <v>104</v>
      </c>
      <c r="D64">
        <v>1973</v>
      </c>
      <c r="E64" t="s">
        <v>105</v>
      </c>
      <c r="F64" t="s">
        <v>136</v>
      </c>
      <c r="J64" s="18">
        <f t="shared" si="9"/>
        <v>62</v>
      </c>
      <c r="K64" s="18" t="str">
        <f t="shared" si="4"/>
        <v>Gololobovová</v>
      </c>
      <c r="L64" s="18" t="str">
        <f t="shared" si="5"/>
        <v>Blanka</v>
      </c>
      <c r="M64">
        <f t="shared" si="10"/>
        <v>1973</v>
      </c>
      <c r="N64" t="str">
        <f t="shared" si="7"/>
        <v>AVC Praha</v>
      </c>
      <c r="O64" t="str">
        <f t="shared" si="8"/>
        <v>Z</v>
      </c>
    </row>
    <row r="65" spans="1:15" x14ac:dyDescent="0.3">
      <c r="A65">
        <v>63</v>
      </c>
      <c r="B65" t="s">
        <v>220</v>
      </c>
      <c r="C65" t="s">
        <v>166</v>
      </c>
      <c r="D65">
        <v>1974</v>
      </c>
      <c r="E65" t="s">
        <v>221</v>
      </c>
      <c r="F65" t="s">
        <v>136</v>
      </c>
      <c r="J65" s="18">
        <f t="shared" si="9"/>
        <v>63</v>
      </c>
      <c r="K65" s="18" t="str">
        <f t="shared" si="4"/>
        <v>Herbst</v>
      </c>
      <c r="L65" s="18" t="str">
        <f t="shared" si="5"/>
        <v>Jarmila</v>
      </c>
      <c r="M65">
        <f t="shared" si="10"/>
        <v>1974</v>
      </c>
      <c r="N65" t="str">
        <f t="shared" si="7"/>
        <v>Praha 11</v>
      </c>
      <c r="O65" t="str">
        <f t="shared" ref="O65:O77" si="11">IF(F65="Juniorky","Z",IF(LEFT(F65,4)="ženy","Z","M"))</f>
        <v>Z</v>
      </c>
    </row>
    <row r="66" spans="1:15" x14ac:dyDescent="0.3">
      <c r="A66">
        <v>64</v>
      </c>
      <c r="B66" t="s">
        <v>169</v>
      </c>
      <c r="C66" t="s">
        <v>222</v>
      </c>
      <c r="D66">
        <v>1970</v>
      </c>
      <c r="E66" t="s">
        <v>171</v>
      </c>
      <c r="F66" t="s">
        <v>136</v>
      </c>
      <c r="J66" s="18">
        <f t="shared" si="9"/>
        <v>64</v>
      </c>
      <c r="K66" s="18" t="str">
        <f t="shared" si="4"/>
        <v>Likusová</v>
      </c>
      <c r="L66" s="18" t="str">
        <f t="shared" si="5"/>
        <v>Dagmar</v>
      </c>
      <c r="M66">
        <f t="shared" si="10"/>
        <v>1970</v>
      </c>
      <c r="N66" t="str">
        <f t="shared" si="7"/>
        <v>Adrien elixir team</v>
      </c>
      <c r="O66" t="str">
        <f t="shared" si="11"/>
        <v>Z</v>
      </c>
    </row>
    <row r="67" spans="1:15" x14ac:dyDescent="0.3">
      <c r="A67">
        <v>65</v>
      </c>
      <c r="B67" t="s">
        <v>223</v>
      </c>
      <c r="C67" t="s">
        <v>224</v>
      </c>
      <c r="D67">
        <v>1971</v>
      </c>
      <c r="E67" t="s">
        <v>102</v>
      </c>
      <c r="F67" t="s">
        <v>136</v>
      </c>
      <c r="J67" s="18">
        <f t="shared" si="9"/>
        <v>65</v>
      </c>
      <c r="K67" s="18" t="str">
        <f t="shared" ref="K67:K77" si="12">B67</f>
        <v>Treglerova</v>
      </c>
      <c r="L67" s="18" t="str">
        <f t="shared" ref="L67:L77" si="13">C67</f>
        <v>Alice</v>
      </c>
      <c r="M67">
        <f t="shared" si="10"/>
        <v>1971</v>
      </c>
      <c r="N67" t="str">
        <f t="shared" ref="N67:N68" si="14">E67</f>
        <v>Sabzo</v>
      </c>
      <c r="O67" t="str">
        <f t="shared" si="11"/>
        <v>Z</v>
      </c>
    </row>
    <row r="68" spans="1:15" x14ac:dyDescent="0.3">
      <c r="A68">
        <v>66</v>
      </c>
      <c r="B68" t="s">
        <v>114</v>
      </c>
      <c r="C68" t="s">
        <v>115</v>
      </c>
      <c r="D68">
        <v>1962</v>
      </c>
      <c r="E68" t="s">
        <v>225</v>
      </c>
      <c r="F68" t="s">
        <v>138</v>
      </c>
      <c r="J68" s="18">
        <f t="shared" si="9"/>
        <v>66</v>
      </c>
      <c r="K68" s="18" t="str">
        <f t="shared" si="12"/>
        <v>Brožová</v>
      </c>
      <c r="L68" s="18" t="str">
        <f t="shared" si="13"/>
        <v>Milena</v>
      </c>
      <c r="M68">
        <f t="shared" si="10"/>
        <v>1962</v>
      </c>
      <c r="N68" t="str">
        <f t="shared" si="14"/>
        <v>Zahrádky</v>
      </c>
      <c r="O68" t="str">
        <f t="shared" si="11"/>
        <v>Z</v>
      </c>
    </row>
    <row r="69" spans="1:15" x14ac:dyDescent="0.3">
      <c r="A69">
        <v>67</v>
      </c>
      <c r="B69" t="s">
        <v>90</v>
      </c>
      <c r="C69" t="s">
        <v>91</v>
      </c>
      <c r="D69">
        <v>1962</v>
      </c>
      <c r="E69" t="s">
        <v>42</v>
      </c>
      <c r="F69" t="s">
        <v>138</v>
      </c>
      <c r="J69" s="18">
        <f t="shared" ref="J69:J77" si="15">A69</f>
        <v>67</v>
      </c>
      <c r="K69" s="18" t="str">
        <f t="shared" si="12"/>
        <v>Flieglová</v>
      </c>
      <c r="L69" s="18" t="str">
        <f t="shared" si="13"/>
        <v>Alena</v>
      </c>
      <c r="M69">
        <f t="shared" ref="M69:M77" si="16">D69</f>
        <v>1962</v>
      </c>
      <c r="N69" t="str">
        <f t="shared" ref="N69:N77" si="17">E69</f>
        <v>SABZO</v>
      </c>
      <c r="O69" t="str">
        <f t="shared" si="11"/>
        <v>Z</v>
      </c>
    </row>
    <row r="70" spans="1:15" x14ac:dyDescent="0.3">
      <c r="A70">
        <v>68</v>
      </c>
      <c r="B70" t="s">
        <v>226</v>
      </c>
      <c r="C70" t="s">
        <v>95</v>
      </c>
      <c r="D70">
        <v>1965</v>
      </c>
      <c r="E70" t="s">
        <v>227</v>
      </c>
      <c r="F70" t="s">
        <v>138</v>
      </c>
      <c r="J70" s="18">
        <f t="shared" si="15"/>
        <v>68</v>
      </c>
      <c r="K70" s="18" t="str">
        <f t="shared" si="12"/>
        <v>Honzáková</v>
      </c>
      <c r="L70" s="18" t="str">
        <f t="shared" si="13"/>
        <v>Jiřina</v>
      </c>
      <c r="M70">
        <f t="shared" si="16"/>
        <v>1965</v>
      </c>
      <c r="N70" t="str">
        <f t="shared" si="17"/>
        <v>Břevnov</v>
      </c>
      <c r="O70" t="str">
        <f t="shared" si="11"/>
        <v>Z</v>
      </c>
    </row>
    <row r="71" spans="1:15" x14ac:dyDescent="0.3">
      <c r="A71">
        <v>69</v>
      </c>
      <c r="B71" t="s">
        <v>78</v>
      </c>
      <c r="C71" t="s">
        <v>79</v>
      </c>
      <c r="D71">
        <v>1960</v>
      </c>
      <c r="E71" t="s">
        <v>102</v>
      </c>
      <c r="F71" t="s">
        <v>138</v>
      </c>
      <c r="J71" s="18">
        <f t="shared" si="15"/>
        <v>69</v>
      </c>
      <c r="K71" s="18" t="str">
        <f t="shared" si="12"/>
        <v>Mališová</v>
      </c>
      <c r="L71" s="18" t="str">
        <f t="shared" si="13"/>
        <v>Karla</v>
      </c>
      <c r="M71">
        <f t="shared" si="16"/>
        <v>1960</v>
      </c>
      <c r="N71" t="str">
        <f t="shared" si="17"/>
        <v>Sabzo</v>
      </c>
      <c r="O71" t="str">
        <f t="shared" si="11"/>
        <v>Z</v>
      </c>
    </row>
    <row r="72" spans="1:15" x14ac:dyDescent="0.3">
      <c r="A72">
        <v>70</v>
      </c>
      <c r="B72" t="s">
        <v>167</v>
      </c>
      <c r="C72" t="s">
        <v>168</v>
      </c>
      <c r="D72">
        <v>1959</v>
      </c>
      <c r="E72" t="s">
        <v>113</v>
      </c>
      <c r="F72" t="s">
        <v>138</v>
      </c>
      <c r="J72" s="18">
        <f t="shared" si="15"/>
        <v>70</v>
      </c>
      <c r="K72" s="18" t="str">
        <f t="shared" si="12"/>
        <v>Pucholtová</v>
      </c>
      <c r="L72" s="18" t="str">
        <f t="shared" si="13"/>
        <v>Zdeňka</v>
      </c>
      <c r="M72">
        <f t="shared" si="16"/>
        <v>1959</v>
      </c>
      <c r="N72" t="str">
        <f t="shared" si="17"/>
        <v>SABZO / Praha</v>
      </c>
      <c r="O72" t="str">
        <f t="shared" si="11"/>
        <v>Z</v>
      </c>
    </row>
    <row r="73" spans="1:15" x14ac:dyDescent="0.3">
      <c r="A73">
        <v>71</v>
      </c>
      <c r="B73" t="s">
        <v>74</v>
      </c>
      <c r="C73" t="s">
        <v>75</v>
      </c>
      <c r="D73">
        <v>1961</v>
      </c>
      <c r="E73" t="s">
        <v>76</v>
      </c>
      <c r="F73" t="s">
        <v>138</v>
      </c>
      <c r="J73" s="18">
        <f t="shared" si="15"/>
        <v>71</v>
      </c>
      <c r="K73" s="18" t="str">
        <f t="shared" si="12"/>
        <v>Vavrušová</v>
      </c>
      <c r="L73" s="18" t="str">
        <f t="shared" si="13"/>
        <v>Helena</v>
      </c>
      <c r="M73">
        <f t="shared" si="16"/>
        <v>1961</v>
      </c>
      <c r="N73" t="str">
        <f t="shared" si="17"/>
        <v>TJ Liga 100</v>
      </c>
      <c r="O73" t="str">
        <f t="shared" si="11"/>
        <v>Z</v>
      </c>
    </row>
    <row r="74" spans="1:15" x14ac:dyDescent="0.3">
      <c r="A74">
        <v>72</v>
      </c>
      <c r="B74" t="s">
        <v>93</v>
      </c>
      <c r="C74" t="s">
        <v>94</v>
      </c>
      <c r="D74">
        <v>1962</v>
      </c>
      <c r="E74" t="s">
        <v>102</v>
      </c>
      <c r="F74" t="s">
        <v>138</v>
      </c>
      <c r="J74" s="18">
        <f t="shared" si="15"/>
        <v>72</v>
      </c>
      <c r="K74" s="18" t="str">
        <f t="shared" si="12"/>
        <v>Vlachynská</v>
      </c>
      <c r="L74" s="18" t="str">
        <f t="shared" si="13"/>
        <v>Libuše</v>
      </c>
      <c r="M74">
        <f t="shared" si="16"/>
        <v>1962</v>
      </c>
      <c r="N74" t="str">
        <f t="shared" si="17"/>
        <v>Sabzo</v>
      </c>
      <c r="O74" t="str">
        <f t="shared" si="11"/>
        <v>Z</v>
      </c>
    </row>
    <row r="75" spans="1:15" x14ac:dyDescent="0.3">
      <c r="A75">
        <v>73</v>
      </c>
      <c r="B75" t="s">
        <v>119</v>
      </c>
      <c r="C75" t="s">
        <v>120</v>
      </c>
      <c r="D75">
        <v>1955</v>
      </c>
      <c r="E75" t="s">
        <v>53</v>
      </c>
      <c r="F75" t="s">
        <v>145</v>
      </c>
      <c r="J75" s="18">
        <f t="shared" si="15"/>
        <v>73</v>
      </c>
      <c r="K75" s="18" t="str">
        <f t="shared" si="12"/>
        <v>Požgayová</v>
      </c>
      <c r="L75" s="18" t="str">
        <f t="shared" si="13"/>
        <v>Jana</v>
      </c>
      <c r="M75">
        <f t="shared" si="16"/>
        <v>1955</v>
      </c>
      <c r="N75" t="str">
        <f t="shared" si="17"/>
        <v>Bonbon Praha</v>
      </c>
      <c r="O75" t="str">
        <f t="shared" si="11"/>
        <v>Z</v>
      </c>
    </row>
    <row r="76" spans="1:15" x14ac:dyDescent="0.3">
      <c r="A76">
        <v>74</v>
      </c>
      <c r="B76" t="s">
        <v>228</v>
      </c>
      <c r="C76" t="s">
        <v>229</v>
      </c>
      <c r="D76">
        <v>1956</v>
      </c>
      <c r="E76" t="s">
        <v>230</v>
      </c>
      <c r="F76" t="s">
        <v>145</v>
      </c>
      <c r="J76" s="18">
        <f t="shared" si="15"/>
        <v>74</v>
      </c>
      <c r="K76" s="18" t="str">
        <f t="shared" si="12"/>
        <v>Valentová</v>
      </c>
      <c r="L76" s="18" t="str">
        <f t="shared" si="13"/>
        <v>Květa</v>
      </c>
      <c r="M76">
        <f t="shared" si="16"/>
        <v>1956</v>
      </c>
      <c r="N76" t="str">
        <f t="shared" si="17"/>
        <v>SK Hasiči Praha</v>
      </c>
      <c r="O76" t="str">
        <f t="shared" si="11"/>
        <v>Z</v>
      </c>
    </row>
    <row r="77" spans="1:15" x14ac:dyDescent="0.3">
      <c r="A77">
        <v>75</v>
      </c>
      <c r="B77" t="s">
        <v>118</v>
      </c>
      <c r="C77" t="s">
        <v>166</v>
      </c>
      <c r="D77">
        <v>1951</v>
      </c>
      <c r="E77" t="s">
        <v>231</v>
      </c>
      <c r="F77" t="s">
        <v>145</v>
      </c>
      <c r="J77" s="18">
        <f t="shared" si="15"/>
        <v>75</v>
      </c>
      <c r="K77" s="18" t="str">
        <f t="shared" si="12"/>
        <v>Zeidlerová</v>
      </c>
      <c r="L77" s="18" t="str">
        <f t="shared" si="13"/>
        <v>Jarmila</v>
      </c>
      <c r="M77">
        <f t="shared" si="16"/>
        <v>1951</v>
      </c>
      <c r="N77" t="str">
        <f t="shared" si="17"/>
        <v>snb</v>
      </c>
      <c r="O77" t="str">
        <f t="shared" si="11"/>
        <v>Z</v>
      </c>
    </row>
    <row r="78" spans="1:15" x14ac:dyDescent="0.3">
      <c r="J78" s="18"/>
    </row>
    <row r="79" spans="1:15" x14ac:dyDescent="0.3">
      <c r="J79" s="18"/>
    </row>
    <row r="80" spans="1:15" x14ac:dyDescent="0.3">
      <c r="J80" s="18"/>
    </row>
    <row r="81" spans="10:10" x14ac:dyDescent="0.3">
      <c r="J81" s="18"/>
    </row>
    <row r="82" spans="10:10" x14ac:dyDescent="0.3">
      <c r="J82" s="18"/>
    </row>
    <row r="83" spans="10:10" x14ac:dyDescent="0.3">
      <c r="J83" s="18"/>
    </row>
    <row r="84" spans="10:10" x14ac:dyDescent="0.3">
      <c r="J84" s="18"/>
    </row>
    <row r="85" spans="10:10" x14ac:dyDescent="0.3">
      <c r="J85" s="18"/>
    </row>
    <row r="86" spans="10:10" x14ac:dyDescent="0.3">
      <c r="J86" s="18"/>
    </row>
    <row r="87" spans="10:10" x14ac:dyDescent="0.3">
      <c r="J87" s="18"/>
    </row>
    <row r="88" spans="10:10" x14ac:dyDescent="0.3">
      <c r="J88" s="18"/>
    </row>
    <row r="89" spans="10:10" x14ac:dyDescent="0.3">
      <c r="J89" s="18"/>
    </row>
    <row r="90" spans="10:10" x14ac:dyDescent="0.3">
      <c r="J90" s="18"/>
    </row>
    <row r="91" spans="10:10" x14ac:dyDescent="0.3">
      <c r="J91" s="18"/>
    </row>
    <row r="92" spans="10:10" x14ac:dyDescent="0.3">
      <c r="J92" s="18"/>
    </row>
    <row r="93" spans="10:10" x14ac:dyDescent="0.3">
      <c r="J93" s="18"/>
    </row>
    <row r="94" spans="10:10" x14ac:dyDescent="0.3">
      <c r="J94" s="18"/>
    </row>
    <row r="95" spans="10:10" x14ac:dyDescent="0.3">
      <c r="J95" s="18"/>
    </row>
    <row r="96" spans="10:10" x14ac:dyDescent="0.3">
      <c r="J96" s="18"/>
    </row>
    <row r="97" spans="10:10" x14ac:dyDescent="0.3">
      <c r="J97" s="18"/>
    </row>
    <row r="98" spans="10:10" x14ac:dyDescent="0.3">
      <c r="J98" s="18"/>
    </row>
    <row r="99" spans="10:10" x14ac:dyDescent="0.3">
      <c r="J99" s="18"/>
    </row>
    <row r="100" spans="10:10" x14ac:dyDescent="0.3">
      <c r="J100" s="18"/>
    </row>
    <row r="101" spans="10:10" x14ac:dyDescent="0.3">
      <c r="J101" s="18"/>
    </row>
    <row r="102" spans="10:10" x14ac:dyDescent="0.3">
      <c r="J102" s="18"/>
    </row>
    <row r="103" spans="10:10" x14ac:dyDescent="0.3">
      <c r="J103" s="18"/>
    </row>
    <row r="104" spans="10:10" x14ac:dyDescent="0.3">
      <c r="J104" s="18"/>
    </row>
    <row r="105" spans="10:10" x14ac:dyDescent="0.3">
      <c r="J105" s="18"/>
    </row>
    <row r="106" spans="10:10" x14ac:dyDescent="0.3">
      <c r="J106" s="18"/>
    </row>
    <row r="107" spans="10:10" x14ac:dyDescent="0.3">
      <c r="J107" s="18"/>
    </row>
    <row r="108" spans="10:10" x14ac:dyDescent="0.3">
      <c r="J108" s="18"/>
    </row>
    <row r="109" spans="10:10" x14ac:dyDescent="0.3">
      <c r="J109" s="18"/>
    </row>
    <row r="110" spans="10:10" x14ac:dyDescent="0.3">
      <c r="J110" s="18"/>
    </row>
    <row r="111" spans="10:10" x14ac:dyDescent="0.3">
      <c r="J111" s="18"/>
    </row>
    <row r="112" spans="10:10" x14ac:dyDescent="0.3">
      <c r="J112" s="18"/>
    </row>
    <row r="113" spans="10:10" x14ac:dyDescent="0.3">
      <c r="J113" s="18"/>
    </row>
    <row r="114" spans="10:10" x14ac:dyDescent="0.3">
      <c r="J114" s="18"/>
    </row>
    <row r="115" spans="10:10" x14ac:dyDescent="0.3">
      <c r="J115" s="18"/>
    </row>
    <row r="116" spans="10:10" x14ac:dyDescent="0.3">
      <c r="J116" s="18"/>
    </row>
    <row r="117" spans="10:10" x14ac:dyDescent="0.3">
      <c r="J117" s="18"/>
    </row>
    <row r="118" spans="10:10" x14ac:dyDescent="0.3">
      <c r="J118" s="18"/>
    </row>
    <row r="119" spans="10:10" x14ac:dyDescent="0.3">
      <c r="J119" s="18"/>
    </row>
    <row r="120" spans="10:10" x14ac:dyDescent="0.3">
      <c r="J120" s="18"/>
    </row>
    <row r="121" spans="10:10" x14ac:dyDescent="0.3">
      <c r="J121" s="18"/>
    </row>
    <row r="122" spans="10:10" x14ac:dyDescent="0.3">
      <c r="J122" s="18"/>
    </row>
    <row r="123" spans="10:10" x14ac:dyDescent="0.3">
      <c r="J123" s="18"/>
    </row>
    <row r="124" spans="10:10" x14ac:dyDescent="0.3">
      <c r="J124" s="18"/>
    </row>
    <row r="125" spans="10:10" x14ac:dyDescent="0.3">
      <c r="J125" s="18"/>
    </row>
    <row r="126" spans="10:10" x14ac:dyDescent="0.3">
      <c r="J126" s="18"/>
    </row>
  </sheetData>
  <sortState ref="A3:N68">
    <sortCondition ref="B3"/>
  </sortState>
  <mergeCells count="1">
    <mergeCell ref="A1:H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A1:C115"/>
  <sheetViews>
    <sheetView workbookViewId="0">
      <pane ySplit="1" topLeftCell="A2" activePane="bottomLeft" state="frozen"/>
      <selection activeCell="B41" sqref="B41"/>
      <selection pane="bottomLeft" activeCell="E2" sqref="E2"/>
    </sheetView>
  </sheetViews>
  <sheetFormatPr defaultRowHeight="14.4" x14ac:dyDescent="0.3"/>
  <cols>
    <col min="2" max="2" width="16.5546875" bestFit="1" customWidth="1"/>
    <col min="3" max="3" width="11.6640625" customWidth="1"/>
  </cols>
  <sheetData>
    <row r="1" spans="1:3" x14ac:dyDescent="0.3">
      <c r="A1" t="s">
        <v>3</v>
      </c>
      <c r="B1" t="s">
        <v>146</v>
      </c>
      <c r="C1" t="s">
        <v>147</v>
      </c>
    </row>
    <row r="2" spans="1:3" x14ac:dyDescent="0.3">
      <c r="A2">
        <v>2021</v>
      </c>
      <c r="B2" t="s">
        <v>56</v>
      </c>
      <c r="C2" t="s">
        <v>27</v>
      </c>
    </row>
    <row r="3" spans="1:3" x14ac:dyDescent="0.3">
      <c r="A3">
        <v>2020</v>
      </c>
      <c r="B3" t="s">
        <v>56</v>
      </c>
      <c r="C3" t="s">
        <v>27</v>
      </c>
    </row>
    <row r="4" spans="1:3" x14ac:dyDescent="0.3">
      <c r="A4">
        <v>2019</v>
      </c>
      <c r="B4" t="s">
        <v>56</v>
      </c>
      <c r="C4" t="s">
        <v>27</v>
      </c>
    </row>
    <row r="5" spans="1:3" x14ac:dyDescent="0.3">
      <c r="A5">
        <v>2018</v>
      </c>
      <c r="B5" t="s">
        <v>56</v>
      </c>
      <c r="C5" t="s">
        <v>27</v>
      </c>
    </row>
    <row r="6" spans="1:3" x14ac:dyDescent="0.3">
      <c r="A6">
        <v>2017</v>
      </c>
      <c r="B6" t="s">
        <v>56</v>
      </c>
      <c r="C6" t="s">
        <v>27</v>
      </c>
    </row>
    <row r="7" spans="1:3" x14ac:dyDescent="0.3">
      <c r="A7">
        <v>2016</v>
      </c>
      <c r="B7" t="s">
        <v>56</v>
      </c>
      <c r="C7" t="s">
        <v>27</v>
      </c>
    </row>
    <row r="8" spans="1:3" x14ac:dyDescent="0.3">
      <c r="A8">
        <v>2015</v>
      </c>
      <c r="B8" t="s">
        <v>56</v>
      </c>
      <c r="C8" t="s">
        <v>27</v>
      </c>
    </row>
    <row r="9" spans="1:3" x14ac:dyDescent="0.3">
      <c r="A9">
        <v>2014</v>
      </c>
      <c r="B9" t="s">
        <v>56</v>
      </c>
      <c r="C9" t="s">
        <v>27</v>
      </c>
    </row>
    <row r="10" spans="1:3" x14ac:dyDescent="0.3">
      <c r="A10">
        <v>2013</v>
      </c>
      <c r="B10" t="s">
        <v>56</v>
      </c>
      <c r="C10" t="s">
        <v>27</v>
      </c>
    </row>
    <row r="11" spans="1:3" x14ac:dyDescent="0.3">
      <c r="A11">
        <v>2012</v>
      </c>
      <c r="B11" t="s">
        <v>56</v>
      </c>
      <c r="C11" t="s">
        <v>27</v>
      </c>
    </row>
    <row r="12" spans="1:3" x14ac:dyDescent="0.3">
      <c r="A12">
        <v>2011</v>
      </c>
      <c r="B12" t="s">
        <v>56</v>
      </c>
      <c r="C12" t="s">
        <v>27</v>
      </c>
    </row>
    <row r="13" spans="1:3" x14ac:dyDescent="0.3">
      <c r="A13">
        <v>2010</v>
      </c>
      <c r="B13" t="s">
        <v>56</v>
      </c>
      <c r="C13" t="s">
        <v>27</v>
      </c>
    </row>
    <row r="14" spans="1:3" x14ac:dyDescent="0.3">
      <c r="A14">
        <v>2009</v>
      </c>
      <c r="B14" t="s">
        <v>56</v>
      </c>
      <c r="C14" t="s">
        <v>27</v>
      </c>
    </row>
    <row r="15" spans="1:3" x14ac:dyDescent="0.3">
      <c r="A15">
        <v>2008</v>
      </c>
      <c r="B15" t="s">
        <v>56</v>
      </c>
      <c r="C15" t="s">
        <v>27</v>
      </c>
    </row>
    <row r="16" spans="1:3" x14ac:dyDescent="0.3">
      <c r="A16">
        <v>2007</v>
      </c>
      <c r="B16" t="s">
        <v>56</v>
      </c>
      <c r="C16" t="s">
        <v>27</v>
      </c>
    </row>
    <row r="17" spans="1:3" x14ac:dyDescent="0.3">
      <c r="A17">
        <v>2006</v>
      </c>
      <c r="B17" t="s">
        <v>56</v>
      </c>
      <c r="C17" t="s">
        <v>27</v>
      </c>
    </row>
    <row r="18" spans="1:3" x14ac:dyDescent="0.3">
      <c r="A18">
        <v>2005</v>
      </c>
      <c r="B18" t="s">
        <v>56</v>
      </c>
      <c r="C18" t="s">
        <v>27</v>
      </c>
    </row>
    <row r="19" spans="1:3" x14ac:dyDescent="0.3">
      <c r="A19">
        <v>2004</v>
      </c>
      <c r="B19" t="s">
        <v>56</v>
      </c>
      <c r="C19" t="s">
        <v>27</v>
      </c>
    </row>
    <row r="20" spans="1:3" x14ac:dyDescent="0.3">
      <c r="A20">
        <v>2003</v>
      </c>
      <c r="B20" t="s">
        <v>56</v>
      </c>
      <c r="C20" t="s">
        <v>27</v>
      </c>
    </row>
    <row r="21" spans="1:3" x14ac:dyDescent="0.3">
      <c r="A21">
        <v>2002</v>
      </c>
      <c r="B21" t="s">
        <v>56</v>
      </c>
      <c r="C21" t="s">
        <v>27</v>
      </c>
    </row>
    <row r="22" spans="1:3" x14ac:dyDescent="0.3">
      <c r="A22">
        <v>2001</v>
      </c>
      <c r="B22" t="s">
        <v>64</v>
      </c>
      <c r="C22" t="s">
        <v>15</v>
      </c>
    </row>
    <row r="23" spans="1:3" x14ac:dyDescent="0.3">
      <c r="A23">
        <v>2000</v>
      </c>
      <c r="B23" t="s">
        <v>64</v>
      </c>
      <c r="C23" t="s">
        <v>15</v>
      </c>
    </row>
    <row r="24" spans="1:3" x14ac:dyDescent="0.3">
      <c r="A24">
        <v>1999</v>
      </c>
      <c r="B24" t="s">
        <v>64</v>
      </c>
      <c r="C24" t="s">
        <v>15</v>
      </c>
    </row>
    <row r="25" spans="1:3" x14ac:dyDescent="0.3">
      <c r="A25">
        <v>1998</v>
      </c>
      <c r="B25" t="s">
        <v>64</v>
      </c>
      <c r="C25" t="s">
        <v>15</v>
      </c>
    </row>
    <row r="26" spans="1:3" x14ac:dyDescent="0.3">
      <c r="A26">
        <v>1997</v>
      </c>
      <c r="B26" t="s">
        <v>64</v>
      </c>
      <c r="C26" t="s">
        <v>15</v>
      </c>
    </row>
    <row r="27" spans="1:3" x14ac:dyDescent="0.3">
      <c r="A27">
        <v>1996</v>
      </c>
      <c r="B27" t="s">
        <v>64</v>
      </c>
      <c r="C27" t="s">
        <v>15</v>
      </c>
    </row>
    <row r="28" spans="1:3" x14ac:dyDescent="0.3">
      <c r="A28">
        <v>1995</v>
      </c>
      <c r="B28" t="s">
        <v>64</v>
      </c>
      <c r="C28" t="s">
        <v>15</v>
      </c>
    </row>
    <row r="29" spans="1:3" x14ac:dyDescent="0.3">
      <c r="A29">
        <v>1994</v>
      </c>
      <c r="B29" t="s">
        <v>64</v>
      </c>
      <c r="C29" t="s">
        <v>15</v>
      </c>
    </row>
    <row r="30" spans="1:3" x14ac:dyDescent="0.3">
      <c r="A30">
        <v>1993</v>
      </c>
      <c r="B30" t="s">
        <v>64</v>
      </c>
      <c r="C30" t="s">
        <v>15</v>
      </c>
    </row>
    <row r="31" spans="1:3" x14ac:dyDescent="0.3">
      <c r="A31">
        <v>1992</v>
      </c>
      <c r="B31" t="s">
        <v>64</v>
      </c>
      <c r="C31" t="s">
        <v>15</v>
      </c>
    </row>
    <row r="32" spans="1:3" x14ac:dyDescent="0.3">
      <c r="A32">
        <v>1991</v>
      </c>
      <c r="B32" t="s">
        <v>64</v>
      </c>
      <c r="C32" t="s">
        <v>15</v>
      </c>
    </row>
    <row r="33" spans="1:3" x14ac:dyDescent="0.3">
      <c r="A33">
        <v>1990</v>
      </c>
      <c r="B33" t="s">
        <v>64</v>
      </c>
      <c r="C33" t="s">
        <v>15</v>
      </c>
    </row>
    <row r="34" spans="1:3" x14ac:dyDescent="0.3">
      <c r="A34">
        <v>1989</v>
      </c>
      <c r="B34" t="s">
        <v>64</v>
      </c>
      <c r="C34" t="s">
        <v>15</v>
      </c>
    </row>
    <row r="35" spans="1:3" x14ac:dyDescent="0.3">
      <c r="A35">
        <v>1988</v>
      </c>
      <c r="B35" t="s">
        <v>64</v>
      </c>
      <c r="C35" t="s">
        <v>15</v>
      </c>
    </row>
    <row r="36" spans="1:3" x14ac:dyDescent="0.3">
      <c r="A36">
        <v>1987</v>
      </c>
      <c r="B36" t="s">
        <v>64</v>
      </c>
      <c r="C36" t="s">
        <v>15</v>
      </c>
    </row>
    <row r="37" spans="1:3" x14ac:dyDescent="0.3">
      <c r="A37">
        <v>1986</v>
      </c>
      <c r="B37" t="s">
        <v>60</v>
      </c>
      <c r="C37" t="s">
        <v>15</v>
      </c>
    </row>
    <row r="38" spans="1:3" x14ac:dyDescent="0.3">
      <c r="A38">
        <v>1985</v>
      </c>
      <c r="B38" t="s">
        <v>60</v>
      </c>
      <c r="C38" t="s">
        <v>15</v>
      </c>
    </row>
    <row r="39" spans="1:3" x14ac:dyDescent="0.3">
      <c r="A39">
        <v>1984</v>
      </c>
      <c r="B39" t="s">
        <v>60</v>
      </c>
      <c r="C39" t="s">
        <v>15</v>
      </c>
    </row>
    <row r="40" spans="1:3" x14ac:dyDescent="0.3">
      <c r="A40">
        <v>1983</v>
      </c>
      <c r="B40" t="s">
        <v>60</v>
      </c>
      <c r="C40" t="s">
        <v>15</v>
      </c>
    </row>
    <row r="41" spans="1:3" x14ac:dyDescent="0.3">
      <c r="A41">
        <v>1982</v>
      </c>
      <c r="B41" t="s">
        <v>60</v>
      </c>
      <c r="C41" t="s">
        <v>15</v>
      </c>
    </row>
    <row r="42" spans="1:3" x14ac:dyDescent="0.3">
      <c r="A42">
        <v>1981</v>
      </c>
      <c r="B42" t="s">
        <v>60</v>
      </c>
      <c r="C42" t="s">
        <v>20</v>
      </c>
    </row>
    <row r="43" spans="1:3" x14ac:dyDescent="0.3">
      <c r="A43">
        <v>1980</v>
      </c>
      <c r="B43" t="s">
        <v>60</v>
      </c>
      <c r="C43" t="s">
        <v>20</v>
      </c>
    </row>
    <row r="44" spans="1:3" x14ac:dyDescent="0.3">
      <c r="A44">
        <v>1979</v>
      </c>
      <c r="B44" t="s">
        <v>60</v>
      </c>
      <c r="C44" t="s">
        <v>20</v>
      </c>
    </row>
    <row r="45" spans="1:3" x14ac:dyDescent="0.3">
      <c r="A45">
        <v>1978</v>
      </c>
      <c r="B45" t="s">
        <v>60</v>
      </c>
      <c r="C45" t="s">
        <v>20</v>
      </c>
    </row>
    <row r="46" spans="1:3" x14ac:dyDescent="0.3">
      <c r="A46">
        <v>1977</v>
      </c>
      <c r="B46" t="s">
        <v>60</v>
      </c>
      <c r="C46" t="s">
        <v>20</v>
      </c>
    </row>
    <row r="47" spans="1:3" x14ac:dyDescent="0.3">
      <c r="A47">
        <v>1976</v>
      </c>
      <c r="B47" t="s">
        <v>82</v>
      </c>
      <c r="C47" t="s">
        <v>20</v>
      </c>
    </row>
    <row r="48" spans="1:3" x14ac:dyDescent="0.3">
      <c r="A48">
        <v>1975</v>
      </c>
      <c r="B48" t="s">
        <v>82</v>
      </c>
      <c r="C48" t="s">
        <v>20</v>
      </c>
    </row>
    <row r="49" spans="1:3" x14ac:dyDescent="0.3">
      <c r="A49">
        <v>1974</v>
      </c>
      <c r="B49" t="s">
        <v>82</v>
      </c>
      <c r="C49" t="s">
        <v>20</v>
      </c>
    </row>
    <row r="50" spans="1:3" x14ac:dyDescent="0.3">
      <c r="A50">
        <v>1973</v>
      </c>
      <c r="B50" t="s">
        <v>82</v>
      </c>
      <c r="C50" t="s">
        <v>20</v>
      </c>
    </row>
    <row r="51" spans="1:3" x14ac:dyDescent="0.3">
      <c r="A51">
        <v>1972</v>
      </c>
      <c r="B51" t="s">
        <v>82</v>
      </c>
      <c r="C51" t="s">
        <v>20</v>
      </c>
    </row>
    <row r="52" spans="1:3" x14ac:dyDescent="0.3">
      <c r="A52">
        <v>1971</v>
      </c>
      <c r="B52" t="s">
        <v>82</v>
      </c>
      <c r="C52" t="s">
        <v>36</v>
      </c>
    </row>
    <row r="53" spans="1:3" x14ac:dyDescent="0.3">
      <c r="A53">
        <v>1970</v>
      </c>
      <c r="B53" t="s">
        <v>82</v>
      </c>
      <c r="C53" t="s">
        <v>36</v>
      </c>
    </row>
    <row r="54" spans="1:3" x14ac:dyDescent="0.3">
      <c r="A54">
        <v>1969</v>
      </c>
      <c r="B54" t="s">
        <v>82</v>
      </c>
      <c r="C54" t="s">
        <v>36</v>
      </c>
    </row>
    <row r="55" spans="1:3" x14ac:dyDescent="0.3">
      <c r="A55">
        <v>1968</v>
      </c>
      <c r="B55" t="s">
        <v>82</v>
      </c>
      <c r="C55" t="s">
        <v>36</v>
      </c>
    </row>
    <row r="56" spans="1:3" x14ac:dyDescent="0.3">
      <c r="A56">
        <v>1967</v>
      </c>
      <c r="B56" t="s">
        <v>82</v>
      </c>
      <c r="C56" t="s">
        <v>36</v>
      </c>
    </row>
    <row r="57" spans="1:3" x14ac:dyDescent="0.3">
      <c r="A57">
        <v>1966</v>
      </c>
      <c r="B57" t="s">
        <v>77</v>
      </c>
      <c r="C57" t="s">
        <v>36</v>
      </c>
    </row>
    <row r="58" spans="1:3" x14ac:dyDescent="0.3">
      <c r="A58">
        <v>1965</v>
      </c>
      <c r="B58" t="s">
        <v>77</v>
      </c>
      <c r="C58" t="s">
        <v>36</v>
      </c>
    </row>
    <row r="59" spans="1:3" x14ac:dyDescent="0.3">
      <c r="A59">
        <v>1964</v>
      </c>
      <c r="B59" t="s">
        <v>77</v>
      </c>
      <c r="C59" t="s">
        <v>36</v>
      </c>
    </row>
    <row r="60" spans="1:3" x14ac:dyDescent="0.3">
      <c r="A60">
        <v>1963</v>
      </c>
      <c r="B60" t="s">
        <v>77</v>
      </c>
      <c r="C60" t="s">
        <v>36</v>
      </c>
    </row>
    <row r="61" spans="1:3" x14ac:dyDescent="0.3">
      <c r="A61">
        <v>1962</v>
      </c>
      <c r="B61" t="s">
        <v>77</v>
      </c>
      <c r="C61" t="s">
        <v>36</v>
      </c>
    </row>
    <row r="62" spans="1:3" x14ac:dyDescent="0.3">
      <c r="A62">
        <v>1961</v>
      </c>
      <c r="B62" t="s">
        <v>77</v>
      </c>
      <c r="C62" t="s">
        <v>50</v>
      </c>
    </row>
    <row r="63" spans="1:3" x14ac:dyDescent="0.3">
      <c r="A63">
        <v>1960</v>
      </c>
      <c r="B63" t="s">
        <v>77</v>
      </c>
      <c r="C63" t="s">
        <v>50</v>
      </c>
    </row>
    <row r="64" spans="1:3" x14ac:dyDescent="0.3">
      <c r="A64">
        <v>1959</v>
      </c>
      <c r="B64" t="s">
        <v>77</v>
      </c>
      <c r="C64" t="s">
        <v>50</v>
      </c>
    </row>
    <row r="65" spans="1:3" x14ac:dyDescent="0.3">
      <c r="A65">
        <v>1958</v>
      </c>
      <c r="B65" t="s">
        <v>77</v>
      </c>
      <c r="C65" t="s">
        <v>50</v>
      </c>
    </row>
    <row r="66" spans="1:3" x14ac:dyDescent="0.3">
      <c r="A66">
        <v>1957</v>
      </c>
      <c r="B66" t="s">
        <v>77</v>
      </c>
      <c r="C66" t="s">
        <v>50</v>
      </c>
    </row>
    <row r="67" spans="1:3" x14ac:dyDescent="0.3">
      <c r="A67">
        <v>1956</v>
      </c>
      <c r="B67" t="s">
        <v>111</v>
      </c>
      <c r="C67" t="s">
        <v>50</v>
      </c>
    </row>
    <row r="68" spans="1:3" x14ac:dyDescent="0.3">
      <c r="A68">
        <v>1955</v>
      </c>
      <c r="B68" t="s">
        <v>111</v>
      </c>
      <c r="C68" t="s">
        <v>50</v>
      </c>
    </row>
    <row r="69" spans="1:3" x14ac:dyDescent="0.3">
      <c r="A69">
        <v>1954</v>
      </c>
      <c r="B69" t="s">
        <v>111</v>
      </c>
      <c r="C69" t="s">
        <v>50</v>
      </c>
    </row>
    <row r="70" spans="1:3" x14ac:dyDescent="0.3">
      <c r="A70">
        <v>1953</v>
      </c>
      <c r="B70" t="s">
        <v>111</v>
      </c>
      <c r="C70" t="s">
        <v>50</v>
      </c>
    </row>
    <row r="71" spans="1:3" x14ac:dyDescent="0.3">
      <c r="A71">
        <v>1952</v>
      </c>
      <c r="B71" t="s">
        <v>111</v>
      </c>
      <c r="C71" t="s">
        <v>50</v>
      </c>
    </row>
    <row r="72" spans="1:3" x14ac:dyDescent="0.3">
      <c r="A72">
        <v>1951</v>
      </c>
      <c r="B72" t="s">
        <v>111</v>
      </c>
      <c r="C72" t="s">
        <v>86</v>
      </c>
    </row>
    <row r="73" spans="1:3" x14ac:dyDescent="0.3">
      <c r="A73">
        <v>1950</v>
      </c>
      <c r="B73" t="s">
        <v>111</v>
      </c>
      <c r="C73" t="s">
        <v>86</v>
      </c>
    </row>
    <row r="74" spans="1:3" x14ac:dyDescent="0.3">
      <c r="A74">
        <v>1949</v>
      </c>
      <c r="B74" t="s">
        <v>111</v>
      </c>
      <c r="C74" t="s">
        <v>86</v>
      </c>
    </row>
    <row r="75" spans="1:3" x14ac:dyDescent="0.3">
      <c r="A75">
        <v>1948</v>
      </c>
      <c r="B75" t="s">
        <v>111</v>
      </c>
      <c r="C75" t="s">
        <v>86</v>
      </c>
    </row>
    <row r="76" spans="1:3" x14ac:dyDescent="0.3">
      <c r="A76">
        <v>1947</v>
      </c>
      <c r="B76" t="s">
        <v>111</v>
      </c>
      <c r="C76" t="s">
        <v>86</v>
      </c>
    </row>
    <row r="77" spans="1:3" x14ac:dyDescent="0.3">
      <c r="A77">
        <v>1946</v>
      </c>
      <c r="B77" t="s">
        <v>111</v>
      </c>
      <c r="C77" t="s">
        <v>86</v>
      </c>
    </row>
    <row r="78" spans="1:3" x14ac:dyDescent="0.3">
      <c r="A78">
        <v>1945</v>
      </c>
      <c r="B78" t="s">
        <v>111</v>
      </c>
      <c r="C78" t="s">
        <v>86</v>
      </c>
    </row>
    <row r="79" spans="1:3" x14ac:dyDescent="0.3">
      <c r="A79">
        <v>1944</v>
      </c>
      <c r="B79" t="s">
        <v>111</v>
      </c>
      <c r="C79" t="s">
        <v>86</v>
      </c>
    </row>
    <row r="80" spans="1:3" x14ac:dyDescent="0.3">
      <c r="A80">
        <v>1943</v>
      </c>
      <c r="B80" t="s">
        <v>111</v>
      </c>
      <c r="C80" t="s">
        <v>86</v>
      </c>
    </row>
    <row r="81" spans="1:3" x14ac:dyDescent="0.3">
      <c r="A81">
        <v>1942</v>
      </c>
      <c r="B81" t="s">
        <v>111</v>
      </c>
      <c r="C81" t="s">
        <v>86</v>
      </c>
    </row>
    <row r="82" spans="1:3" x14ac:dyDescent="0.3">
      <c r="A82">
        <v>1941</v>
      </c>
      <c r="B82" t="s">
        <v>111</v>
      </c>
      <c r="C82" t="s">
        <v>86</v>
      </c>
    </row>
    <row r="83" spans="1:3" x14ac:dyDescent="0.3">
      <c r="A83">
        <v>1940</v>
      </c>
      <c r="B83" t="s">
        <v>111</v>
      </c>
      <c r="C83" t="s">
        <v>86</v>
      </c>
    </row>
    <row r="84" spans="1:3" x14ac:dyDescent="0.3">
      <c r="A84">
        <v>1939</v>
      </c>
      <c r="B84" t="s">
        <v>111</v>
      </c>
      <c r="C84" t="s">
        <v>86</v>
      </c>
    </row>
    <row r="85" spans="1:3" x14ac:dyDescent="0.3">
      <c r="A85">
        <v>1938</v>
      </c>
      <c r="B85" t="s">
        <v>111</v>
      </c>
      <c r="C85" t="s">
        <v>86</v>
      </c>
    </row>
    <row r="86" spans="1:3" x14ac:dyDescent="0.3">
      <c r="A86">
        <v>1937</v>
      </c>
      <c r="B86" t="s">
        <v>111</v>
      </c>
      <c r="C86" t="s">
        <v>86</v>
      </c>
    </row>
    <row r="87" spans="1:3" x14ac:dyDescent="0.3">
      <c r="A87">
        <v>1936</v>
      </c>
      <c r="B87" t="s">
        <v>111</v>
      </c>
      <c r="C87" t="s">
        <v>86</v>
      </c>
    </row>
    <row r="88" spans="1:3" x14ac:dyDescent="0.3">
      <c r="A88">
        <v>1935</v>
      </c>
      <c r="B88" t="s">
        <v>111</v>
      </c>
      <c r="C88" t="s">
        <v>86</v>
      </c>
    </row>
    <row r="89" spans="1:3" x14ac:dyDescent="0.3">
      <c r="A89">
        <v>1934</v>
      </c>
      <c r="B89" t="s">
        <v>111</v>
      </c>
      <c r="C89" t="s">
        <v>86</v>
      </c>
    </row>
    <row r="90" spans="1:3" x14ac:dyDescent="0.3">
      <c r="A90">
        <v>1933</v>
      </c>
      <c r="B90" t="s">
        <v>111</v>
      </c>
      <c r="C90" t="s">
        <v>86</v>
      </c>
    </row>
    <row r="91" spans="1:3" x14ac:dyDescent="0.3">
      <c r="A91">
        <v>1932</v>
      </c>
      <c r="B91" t="s">
        <v>111</v>
      </c>
      <c r="C91" t="s">
        <v>86</v>
      </c>
    </row>
    <row r="92" spans="1:3" x14ac:dyDescent="0.3">
      <c r="A92">
        <v>1931</v>
      </c>
      <c r="B92" t="s">
        <v>111</v>
      </c>
      <c r="C92" t="s">
        <v>86</v>
      </c>
    </row>
    <row r="93" spans="1:3" x14ac:dyDescent="0.3">
      <c r="A93">
        <v>1930</v>
      </c>
      <c r="B93" t="s">
        <v>111</v>
      </c>
      <c r="C93" t="s">
        <v>86</v>
      </c>
    </row>
    <row r="94" spans="1:3" x14ac:dyDescent="0.3">
      <c r="A94">
        <v>1929</v>
      </c>
      <c r="B94" t="s">
        <v>111</v>
      </c>
      <c r="C94" t="s">
        <v>86</v>
      </c>
    </row>
    <row r="95" spans="1:3" x14ac:dyDescent="0.3">
      <c r="A95">
        <v>1928</v>
      </c>
      <c r="B95" t="s">
        <v>111</v>
      </c>
      <c r="C95" t="s">
        <v>86</v>
      </c>
    </row>
    <row r="96" spans="1:3" x14ac:dyDescent="0.3">
      <c r="A96">
        <v>1927</v>
      </c>
      <c r="B96" t="s">
        <v>111</v>
      </c>
      <c r="C96" t="s">
        <v>86</v>
      </c>
    </row>
    <row r="97" spans="1:3" x14ac:dyDescent="0.3">
      <c r="A97">
        <v>1926</v>
      </c>
      <c r="B97" t="s">
        <v>111</v>
      </c>
      <c r="C97" t="s">
        <v>86</v>
      </c>
    </row>
    <row r="98" spans="1:3" x14ac:dyDescent="0.3">
      <c r="A98">
        <v>1925</v>
      </c>
      <c r="B98" t="s">
        <v>111</v>
      </c>
      <c r="C98" t="s">
        <v>86</v>
      </c>
    </row>
    <row r="99" spans="1:3" x14ac:dyDescent="0.3">
      <c r="A99">
        <v>1924</v>
      </c>
      <c r="B99" t="s">
        <v>111</v>
      </c>
      <c r="C99" t="s">
        <v>86</v>
      </c>
    </row>
    <row r="100" spans="1:3" x14ac:dyDescent="0.3">
      <c r="A100">
        <v>1923</v>
      </c>
      <c r="B100" t="s">
        <v>111</v>
      </c>
      <c r="C100" t="s">
        <v>86</v>
      </c>
    </row>
    <row r="101" spans="1:3" x14ac:dyDescent="0.3">
      <c r="A101">
        <v>1922</v>
      </c>
      <c r="B101" t="s">
        <v>111</v>
      </c>
      <c r="C101" t="s">
        <v>86</v>
      </c>
    </row>
    <row r="102" spans="1:3" x14ac:dyDescent="0.3">
      <c r="A102">
        <v>1921</v>
      </c>
      <c r="B102" t="s">
        <v>111</v>
      </c>
      <c r="C102" t="s">
        <v>86</v>
      </c>
    </row>
    <row r="103" spans="1:3" x14ac:dyDescent="0.3">
      <c r="A103">
        <v>1920</v>
      </c>
      <c r="B103" t="s">
        <v>111</v>
      </c>
      <c r="C103" t="s">
        <v>86</v>
      </c>
    </row>
    <row r="104" spans="1:3" x14ac:dyDescent="0.3">
      <c r="A104">
        <v>1919</v>
      </c>
      <c r="B104" t="s">
        <v>111</v>
      </c>
      <c r="C104" t="s">
        <v>86</v>
      </c>
    </row>
    <row r="105" spans="1:3" x14ac:dyDescent="0.3">
      <c r="A105">
        <v>1918</v>
      </c>
      <c r="B105" t="s">
        <v>111</v>
      </c>
      <c r="C105" t="s">
        <v>86</v>
      </c>
    </row>
    <row r="106" spans="1:3" x14ac:dyDescent="0.3">
      <c r="A106">
        <v>1917</v>
      </c>
      <c r="B106" t="s">
        <v>111</v>
      </c>
      <c r="C106" t="s">
        <v>86</v>
      </c>
    </row>
    <row r="107" spans="1:3" x14ac:dyDescent="0.3">
      <c r="A107">
        <v>1916</v>
      </c>
      <c r="B107" t="s">
        <v>111</v>
      </c>
      <c r="C107" t="s">
        <v>86</v>
      </c>
    </row>
    <row r="108" spans="1:3" x14ac:dyDescent="0.3">
      <c r="A108">
        <v>1915</v>
      </c>
      <c r="B108" t="s">
        <v>111</v>
      </c>
      <c r="C108" t="s">
        <v>86</v>
      </c>
    </row>
    <row r="109" spans="1:3" x14ac:dyDescent="0.3">
      <c r="A109">
        <v>1914</v>
      </c>
      <c r="B109" t="s">
        <v>111</v>
      </c>
      <c r="C109" t="s">
        <v>86</v>
      </c>
    </row>
    <row r="110" spans="1:3" x14ac:dyDescent="0.3">
      <c r="A110">
        <v>1913</v>
      </c>
      <c r="B110" t="s">
        <v>111</v>
      </c>
      <c r="C110" t="s">
        <v>86</v>
      </c>
    </row>
    <row r="111" spans="1:3" x14ac:dyDescent="0.3">
      <c r="A111">
        <v>1912</v>
      </c>
      <c r="B111" t="s">
        <v>111</v>
      </c>
      <c r="C111" t="s">
        <v>86</v>
      </c>
    </row>
    <row r="112" spans="1:3" x14ac:dyDescent="0.3">
      <c r="A112">
        <v>1911</v>
      </c>
      <c r="B112" t="s">
        <v>111</v>
      </c>
      <c r="C112" t="s">
        <v>86</v>
      </c>
    </row>
    <row r="113" spans="1:3" x14ac:dyDescent="0.3">
      <c r="A113">
        <v>1910</v>
      </c>
      <c r="B113" t="s">
        <v>111</v>
      </c>
      <c r="C113" t="s">
        <v>86</v>
      </c>
    </row>
    <row r="114" spans="1:3" x14ac:dyDescent="0.3">
      <c r="A114">
        <v>1909</v>
      </c>
      <c r="B114" t="s">
        <v>111</v>
      </c>
      <c r="C114" t="s">
        <v>86</v>
      </c>
    </row>
    <row r="115" spans="1:3" x14ac:dyDescent="0.3">
      <c r="A115">
        <v>1908</v>
      </c>
      <c r="B115" t="s">
        <v>111</v>
      </c>
      <c r="C115" t="s">
        <v>86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Výsledky</vt:lpstr>
      <vt:lpstr>Startovka</vt:lpstr>
      <vt:lpstr>Cíl</vt:lpstr>
      <vt:lpstr>Přihlášení závodníci</vt:lpstr>
      <vt:lpstr>Kategorie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Tučan Jindřich 55324</dc:creator>
  <cp:keywords/>
  <dc:description/>
  <cp:lastModifiedBy>Radek</cp:lastModifiedBy>
  <cp:revision/>
  <dcterms:created xsi:type="dcterms:W3CDTF">2013-07-15T18:59:30Z</dcterms:created>
  <dcterms:modified xsi:type="dcterms:W3CDTF">2021-07-21T08:44:14Z</dcterms:modified>
  <cp:category/>
  <cp:contentStatus/>
</cp:coreProperties>
</file>